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revisions/userNames1.xml" ContentType="application/vnd.openxmlformats-officedocument.spreadsheetml.userNam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Default Extension="vml" ContentType="application/vnd.openxmlformats-officedocument.vmlDrawing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lockRevision="1"/>
  <bookViews>
    <workbookView xWindow="120" yWindow="30" windowWidth="15180" windowHeight="8580" tabRatio="900" firstSheet="13" activeTab="13"/>
  </bookViews>
  <sheets>
    <sheet name="Титульный лист" sheetId="1" state="hidden" r:id="rId1"/>
    <sheet name="Раздел 1" sheetId="2" state="hidden" r:id="rId2"/>
    <sheet name="Раздел 2" sheetId="3" state="hidden" r:id="rId3"/>
    <sheet name="Раздел 3" sheetId="4" state="hidden" r:id="rId4"/>
    <sheet name="Раздел 4" sheetId="5" state="hidden" r:id="rId5"/>
    <sheet name="Раздел 5" sheetId="6" state="hidden" r:id="rId6"/>
    <sheet name="Раздел 6" sheetId="7" state="hidden" r:id="rId7"/>
    <sheet name="Раздел 7" sheetId="8" state="hidden" r:id="rId8"/>
    <sheet name="Раздел 8" sheetId="9" state="hidden" r:id="rId9"/>
    <sheet name="Раздел 9" sheetId="10" state="hidden" r:id="rId10"/>
    <sheet name="Раздел 10" sheetId="11" state="hidden" r:id="rId11"/>
    <sheet name="Раздел 11" sheetId="12" state="hidden" r:id="rId12"/>
    <sheet name="Раздел 12" sheetId="13" state="hidden" r:id="rId13"/>
    <sheet name="МТБ школы" sheetId="14" r:id="rId14"/>
    <sheet name="Раздел 14" sheetId="15" state="hidden" r:id="rId15"/>
    <sheet name="Раздел 15" sheetId="16" state="hidden" r:id="rId16"/>
    <sheet name="Раздел 16" sheetId="17" state="hidden" r:id="rId17"/>
    <sheet name="Раздел 17" sheetId="18" state="hidden" r:id="rId18"/>
    <sheet name="Раздел 18" sheetId="19" state="hidden" r:id="rId19"/>
    <sheet name="Раздел 19" sheetId="20" state="hidden" r:id="rId20"/>
    <sheet name="Раздел 20" sheetId="21" state="hidden" r:id="rId21"/>
    <sheet name="Раздел 21" sheetId="22" state="hidden" r:id="rId22"/>
    <sheet name="Раздел 22" sheetId="23" state="hidden" r:id="rId23"/>
    <sheet name="Флак" sheetId="24" state="hidden" r:id="rId24"/>
    <sheet name="Spravochnik" sheetId="25" state="hidden" r:id="rId25"/>
    <sheet name="Лист1" sheetId="26" state="hidden" r:id="rId26"/>
  </sheets>
  <definedNames>
    <definedName name="Data_Adr">Флак!$J$2:$M$8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'МТБ школы'!$O$20:$P$86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Spravochnik!$A$1:$A$85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'МТБ школы'!$P$20:$P$86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Флак!$A$2:$H$868</definedName>
    <definedName name="Verificationcheck">Флак!$O$3:$P$4</definedName>
    <definedName name="Year">'Титульный лист'!$AM$20</definedName>
    <definedName name="Z_BD853E3B_5BC6_4B15_9C0C_E946A056B049_.wvu.Cols" localSheetId="13" hidden="1">'МТБ школы'!$B:$N</definedName>
    <definedName name="Z_BD853E3B_5BC6_4B15_9C0C_E946A056B049_.wvu.Cols" localSheetId="1" hidden="1">'Раздел 1'!$B:$K,'Раздел 1'!$M:$N</definedName>
    <definedName name="Z_BD853E3B_5BC6_4B15_9C0C_E946A056B049_.wvu.Cols" localSheetId="10" hidden="1">'Раздел 10'!$B:$N</definedName>
    <definedName name="Z_BD853E3B_5BC6_4B15_9C0C_E946A056B049_.wvu.Cols" localSheetId="11" hidden="1">'Раздел 11'!$B:$N</definedName>
    <definedName name="Z_BD853E3B_5BC6_4B15_9C0C_E946A056B049_.wvu.Cols" localSheetId="12" hidden="1">'Раздел 12'!$B:$N</definedName>
    <definedName name="Z_BD853E3B_5BC6_4B15_9C0C_E946A056B049_.wvu.Cols" localSheetId="14" hidden="1">'Раздел 14'!$B:$N</definedName>
    <definedName name="Z_BD853E3B_5BC6_4B15_9C0C_E946A056B049_.wvu.Cols" localSheetId="15" hidden="1">'Раздел 15'!$C:$O</definedName>
    <definedName name="Z_BD853E3B_5BC6_4B15_9C0C_E946A056B049_.wvu.Cols" localSheetId="16" hidden="1">'Раздел 16'!$C:$O</definedName>
    <definedName name="Z_BD853E3B_5BC6_4B15_9C0C_E946A056B049_.wvu.Cols" localSheetId="17" hidden="1">'Раздел 17'!$B:$N</definedName>
    <definedName name="Z_BD853E3B_5BC6_4B15_9C0C_E946A056B049_.wvu.Cols" localSheetId="18" hidden="1">'Раздел 18'!$B:$N</definedName>
    <definedName name="Z_BD853E3B_5BC6_4B15_9C0C_E946A056B049_.wvu.Cols" localSheetId="19" hidden="1">'Раздел 19'!$B:$N</definedName>
    <definedName name="Z_BD853E3B_5BC6_4B15_9C0C_E946A056B049_.wvu.Cols" localSheetId="2" hidden="1">'Раздел 2'!$B:$N</definedName>
    <definedName name="Z_BD853E3B_5BC6_4B15_9C0C_E946A056B049_.wvu.Cols" localSheetId="20" hidden="1">'Раздел 20'!$B:$N</definedName>
    <definedName name="Z_BD853E3B_5BC6_4B15_9C0C_E946A056B049_.wvu.Cols" localSheetId="21" hidden="1">'Раздел 21'!$B:$N</definedName>
    <definedName name="Z_BD853E3B_5BC6_4B15_9C0C_E946A056B049_.wvu.Cols" localSheetId="22" hidden="1">'Раздел 22'!$B:$N</definedName>
    <definedName name="Z_BD853E3B_5BC6_4B15_9C0C_E946A056B049_.wvu.Cols" localSheetId="3" hidden="1">'Раздел 3'!$B:$N</definedName>
    <definedName name="Z_BD853E3B_5BC6_4B15_9C0C_E946A056B049_.wvu.Cols" localSheetId="4" hidden="1">'Раздел 4'!$B:$N</definedName>
    <definedName name="Z_BD853E3B_5BC6_4B15_9C0C_E946A056B049_.wvu.Cols" localSheetId="5" hidden="1">'Раздел 5'!$E:$N</definedName>
    <definedName name="Z_BD853E3B_5BC6_4B15_9C0C_E946A056B049_.wvu.Cols" localSheetId="6" hidden="1">'Раздел 6'!$B:$N</definedName>
    <definedName name="Z_BD853E3B_5BC6_4B15_9C0C_E946A056B049_.wvu.Cols" localSheetId="7" hidden="1">'Раздел 7'!$B:$N</definedName>
    <definedName name="Z_BD853E3B_5BC6_4B15_9C0C_E946A056B049_.wvu.Cols" localSheetId="8" hidden="1">'Раздел 8'!$B:$N</definedName>
    <definedName name="Z_BD853E3B_5BC6_4B15_9C0C_E946A056B049_.wvu.Cols" localSheetId="9" hidden="1">'Раздел 9'!$B:$N</definedName>
    <definedName name="Z_BD853E3B_5BC6_4B15_9C0C_E946A056B049_.wvu.Rows" localSheetId="13" hidden="1">'МТБ школы'!$1:$16</definedName>
    <definedName name="Z_BD853E3B_5BC6_4B15_9C0C_E946A056B049_.wvu.Rows" localSheetId="1" hidden="1">'Раздел 1'!$1:$15</definedName>
    <definedName name="Z_BD853E3B_5BC6_4B15_9C0C_E946A056B049_.wvu.Rows" localSheetId="10" hidden="1">'Раздел 10'!$1:$16</definedName>
    <definedName name="Z_BD853E3B_5BC6_4B15_9C0C_E946A056B049_.wvu.Rows" localSheetId="11" hidden="1">'Раздел 11'!$1:$16</definedName>
    <definedName name="Z_BD853E3B_5BC6_4B15_9C0C_E946A056B049_.wvu.Rows" localSheetId="12" hidden="1">'Раздел 12'!$1:$16</definedName>
    <definedName name="Z_BD853E3B_5BC6_4B15_9C0C_E946A056B049_.wvu.Rows" localSheetId="14" hidden="1">'Раздел 14'!$1:$15</definedName>
    <definedName name="Z_BD853E3B_5BC6_4B15_9C0C_E946A056B049_.wvu.Rows" localSheetId="15" hidden="1">'Раздел 15'!$1:$16</definedName>
    <definedName name="Z_BD853E3B_5BC6_4B15_9C0C_E946A056B049_.wvu.Rows" localSheetId="16" hidden="1">'Раздел 16'!$1:$15</definedName>
    <definedName name="Z_BD853E3B_5BC6_4B15_9C0C_E946A056B049_.wvu.Rows" localSheetId="17" hidden="1">'Раздел 17'!$1:$15</definedName>
    <definedName name="Z_BD853E3B_5BC6_4B15_9C0C_E946A056B049_.wvu.Rows" localSheetId="18" hidden="1">'Раздел 18'!$1:$16</definedName>
    <definedName name="Z_BD853E3B_5BC6_4B15_9C0C_E946A056B049_.wvu.Rows" localSheetId="19" hidden="1">'Раздел 19'!$1:$15</definedName>
    <definedName name="Z_BD853E3B_5BC6_4B15_9C0C_E946A056B049_.wvu.Rows" localSheetId="2" hidden="1">'Раздел 2'!$1:$16</definedName>
    <definedName name="Z_BD853E3B_5BC6_4B15_9C0C_E946A056B049_.wvu.Rows" localSheetId="20" hidden="1">'Раздел 20'!$1:$14</definedName>
    <definedName name="Z_BD853E3B_5BC6_4B15_9C0C_E946A056B049_.wvu.Rows" localSheetId="21" hidden="1">'Раздел 21'!$1:$14</definedName>
    <definedName name="Z_BD853E3B_5BC6_4B15_9C0C_E946A056B049_.wvu.Rows" localSheetId="22" hidden="1">'Раздел 22'!$1:$16</definedName>
    <definedName name="Z_BD853E3B_5BC6_4B15_9C0C_E946A056B049_.wvu.Rows" localSheetId="3" hidden="1">'Раздел 3'!$1:$16</definedName>
    <definedName name="Z_BD853E3B_5BC6_4B15_9C0C_E946A056B049_.wvu.Rows" localSheetId="4" hidden="1">'Раздел 4'!$1:$14</definedName>
    <definedName name="Z_BD853E3B_5BC6_4B15_9C0C_E946A056B049_.wvu.Rows" localSheetId="5" hidden="1">'Раздел 5'!$1:$14</definedName>
    <definedName name="Z_BD853E3B_5BC6_4B15_9C0C_E946A056B049_.wvu.Rows" localSheetId="6" hidden="1">'Раздел 6'!$1:$16</definedName>
    <definedName name="Z_BD853E3B_5BC6_4B15_9C0C_E946A056B049_.wvu.Rows" localSheetId="7" hidden="1">'Раздел 7'!$1:$14</definedName>
    <definedName name="Z_BD853E3B_5BC6_4B15_9C0C_E946A056B049_.wvu.Rows" localSheetId="8" hidden="1">'Раздел 8'!$1:$16</definedName>
    <definedName name="Z_BD853E3B_5BC6_4B15_9C0C_E946A056B049_.wvu.Rows" localSheetId="9" hidden="1">'Раздел 9'!$1:$16</definedName>
    <definedName name="Z_BD853E3B_5BC6_4B15_9C0C_E946A056B049_.wvu.Rows" localSheetId="0" hidden="1">'Титульный лист'!$1:$9</definedName>
  </definedNames>
  <calcPr calcId="145621"/>
  <customWorkbookViews>
    <customWorkbookView name="User - Личное представление" guid="{BD853E3B-5BC6-4B15-9C0C-E946A056B049}" mergeInterval="0" personalView="1" maximized="1" windowWidth="1916" windowHeight="865" tabRatio="900" activeSheetId="14"/>
  </customWorkbookViews>
</workbook>
</file>

<file path=xl/calcChain.xml><?xml version="1.0" encoding="utf-8"?>
<calcChain xmlns="http://schemas.openxmlformats.org/spreadsheetml/2006/main">
  <c r="H384" i="24" l="1"/>
  <c r="H383" i="24" s="1"/>
  <c r="E383" i="24" s="1"/>
  <c r="H744" i="24"/>
  <c r="H743" i="24"/>
  <c r="H741" i="24"/>
  <c r="H740" i="24"/>
  <c r="H738" i="24"/>
  <c r="H737" i="24"/>
  <c r="H19" i="24"/>
  <c r="H18" i="24" s="1"/>
  <c r="E18" i="24" s="1"/>
  <c r="H20" i="24"/>
  <c r="H21" i="24"/>
  <c r="H22" i="24"/>
  <c r="H23" i="24"/>
  <c r="H24" i="24"/>
  <c r="H25" i="24"/>
  <c r="H758" i="24"/>
  <c r="H759" i="24"/>
  <c r="H760" i="24"/>
  <c r="H761" i="24"/>
  <c r="H762" i="24"/>
  <c r="H763" i="24"/>
  <c r="H764" i="24"/>
  <c r="H765" i="24"/>
  <c r="H766" i="24"/>
  <c r="H767" i="24"/>
  <c r="H768" i="24"/>
  <c r="H769" i="24"/>
  <c r="H770" i="24"/>
  <c r="H771" i="24"/>
  <c r="H772" i="24"/>
  <c r="H773" i="24"/>
  <c r="H774" i="24"/>
  <c r="H775" i="24"/>
  <c r="H776" i="24"/>
  <c r="H777" i="24"/>
  <c r="H778" i="24"/>
  <c r="H779" i="24"/>
  <c r="H780" i="24"/>
  <c r="H781" i="24"/>
  <c r="H782" i="24"/>
  <c r="H783" i="24"/>
  <c r="H784" i="24"/>
  <c r="H785" i="24"/>
  <c r="H786" i="24"/>
  <c r="H787" i="24"/>
  <c r="H788" i="24"/>
  <c r="H789" i="24"/>
  <c r="H790" i="24"/>
  <c r="H791" i="24"/>
  <c r="H792" i="24"/>
  <c r="H793" i="24"/>
  <c r="H794" i="24"/>
  <c r="H795" i="24"/>
  <c r="H796" i="24"/>
  <c r="H797" i="24"/>
  <c r="H798" i="24"/>
  <c r="H799" i="24"/>
  <c r="H800" i="24"/>
  <c r="H801" i="24"/>
  <c r="H802" i="24"/>
  <c r="H803" i="24"/>
  <c r="H804" i="24"/>
  <c r="H805" i="24"/>
  <c r="H806" i="24"/>
  <c r="H807" i="24"/>
  <c r="H808" i="24"/>
  <c r="H809" i="24"/>
  <c r="H810" i="24"/>
  <c r="H811" i="24"/>
  <c r="H812" i="24"/>
  <c r="H813" i="24"/>
  <c r="H814" i="24"/>
  <c r="H815" i="24"/>
  <c r="H816" i="24"/>
  <c r="H817" i="24"/>
  <c r="H818" i="24"/>
  <c r="H819" i="24"/>
  <c r="H820" i="24"/>
  <c r="H821" i="24"/>
  <c r="H822" i="24"/>
  <c r="H823" i="24"/>
  <c r="H824" i="24"/>
  <c r="H825" i="24"/>
  <c r="H826" i="24"/>
  <c r="H827" i="24"/>
  <c r="H828" i="24"/>
  <c r="H829" i="24"/>
  <c r="H830" i="24"/>
  <c r="H831" i="24"/>
  <c r="H832" i="24"/>
  <c r="H833" i="24"/>
  <c r="H834" i="24"/>
  <c r="H835" i="24"/>
  <c r="H836" i="24"/>
  <c r="H837" i="24"/>
  <c r="H838" i="24"/>
  <c r="H839" i="24"/>
  <c r="H840" i="24"/>
  <c r="H841" i="24"/>
  <c r="H842" i="24"/>
  <c r="H843" i="24"/>
  <c r="H844" i="24"/>
  <c r="H845" i="24"/>
  <c r="H846" i="24"/>
  <c r="H847" i="24"/>
  <c r="H848" i="24"/>
  <c r="H849" i="24"/>
  <c r="H850" i="24"/>
  <c r="H851" i="24"/>
  <c r="H852" i="24"/>
  <c r="H853" i="24"/>
  <c r="H402" i="24"/>
  <c r="H388" i="24"/>
  <c r="H389" i="24"/>
  <c r="H390" i="24"/>
  <c r="H391" i="24"/>
  <c r="H392" i="24"/>
  <c r="H393" i="24"/>
  <c r="H394" i="24"/>
  <c r="H395" i="24"/>
  <c r="H396" i="24"/>
  <c r="H397" i="24"/>
  <c r="H398" i="24"/>
  <c r="H399" i="24"/>
  <c r="H400" i="24"/>
  <c r="H401" i="24"/>
  <c r="H403" i="24"/>
  <c r="H404" i="24"/>
  <c r="H405" i="24"/>
  <c r="H406" i="24"/>
  <c r="H407" i="24"/>
  <c r="H408" i="24"/>
  <c r="A408" i="24"/>
  <c r="A738" i="24"/>
  <c r="A739" i="24"/>
  <c r="A740" i="24"/>
  <c r="A741" i="24"/>
  <c r="A742" i="24"/>
  <c r="A743" i="24"/>
  <c r="A744" i="24"/>
  <c r="A745" i="24"/>
  <c r="A746" i="24"/>
  <c r="A747" i="24"/>
  <c r="A748" i="24"/>
  <c r="A749" i="24"/>
  <c r="A750" i="24"/>
  <c r="A751" i="24"/>
  <c r="A752" i="24"/>
  <c r="A753" i="24"/>
  <c r="A754" i="24"/>
  <c r="A755" i="24"/>
  <c r="A756" i="24"/>
  <c r="H736" i="24"/>
  <c r="H739" i="24"/>
  <c r="H742" i="24"/>
  <c r="H745" i="24"/>
  <c r="H746" i="24"/>
  <c r="H747" i="24"/>
  <c r="H748" i="24"/>
  <c r="H749" i="24"/>
  <c r="H750" i="24"/>
  <c r="H751" i="24"/>
  <c r="H752" i="24"/>
  <c r="H753" i="24"/>
  <c r="H754" i="24"/>
  <c r="H755" i="24"/>
  <c r="H756" i="24"/>
  <c r="A108" i="24"/>
  <c r="A109" i="24"/>
  <c r="H109" i="24"/>
  <c r="H108" i="24"/>
  <c r="H100" i="24"/>
  <c r="H14" i="24"/>
  <c r="H13" i="24"/>
  <c r="H10" i="24"/>
  <c r="A839" i="24"/>
  <c r="A840" i="24"/>
  <c r="A841" i="24"/>
  <c r="A842" i="24"/>
  <c r="A843" i="24"/>
  <c r="A844" i="24"/>
  <c r="A845" i="24"/>
  <c r="A846" i="24"/>
  <c r="A847" i="24"/>
  <c r="A848" i="24"/>
  <c r="A849" i="24"/>
  <c r="A850" i="24"/>
  <c r="A851" i="24"/>
  <c r="A852" i="24"/>
  <c r="A853" i="24"/>
  <c r="H451" i="24"/>
  <c r="H450" i="24"/>
  <c r="H449" i="24"/>
  <c r="A815" i="24"/>
  <c r="A816" i="24"/>
  <c r="A817" i="24"/>
  <c r="A818" i="24"/>
  <c r="A819" i="24"/>
  <c r="A820" i="24"/>
  <c r="A821" i="24"/>
  <c r="A822" i="24"/>
  <c r="A823" i="24"/>
  <c r="A824" i="24"/>
  <c r="A825" i="24"/>
  <c r="A826" i="24"/>
  <c r="A827" i="24"/>
  <c r="A828" i="24"/>
  <c r="A829" i="24"/>
  <c r="A830" i="24"/>
  <c r="A831" i="24"/>
  <c r="A832" i="24"/>
  <c r="A833" i="24"/>
  <c r="A834" i="24"/>
  <c r="A835" i="24"/>
  <c r="A836" i="24"/>
  <c r="A837" i="24"/>
  <c r="A838" i="24"/>
  <c r="H448" i="24"/>
  <c r="H447" i="24"/>
  <c r="H446" i="24"/>
  <c r="H4" i="24"/>
  <c r="H5" i="24"/>
  <c r="H6" i="24"/>
  <c r="H7" i="24"/>
  <c r="H8" i="24"/>
  <c r="H11" i="24"/>
  <c r="H12" i="24"/>
  <c r="H15" i="24"/>
  <c r="H16" i="24"/>
  <c r="H17" i="24"/>
  <c r="H27" i="24"/>
  <c r="H28" i="24"/>
  <c r="H29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44" i="24"/>
  <c r="H45" i="24"/>
  <c r="H46" i="24"/>
  <c r="H47" i="24"/>
  <c r="H48" i="24"/>
  <c r="H49" i="24"/>
  <c r="H50" i="24"/>
  <c r="H51" i="24"/>
  <c r="H52" i="24"/>
  <c r="H53" i="24"/>
  <c r="H54" i="24"/>
  <c r="H55" i="24"/>
  <c r="H56" i="24"/>
  <c r="H57" i="24"/>
  <c r="H58" i="24"/>
  <c r="H59" i="24"/>
  <c r="H60" i="24"/>
  <c r="H61" i="24"/>
  <c r="H62" i="24"/>
  <c r="H63" i="24"/>
  <c r="H64" i="24"/>
  <c r="H65" i="24"/>
  <c r="H66" i="24"/>
  <c r="H67" i="24"/>
  <c r="H68" i="24"/>
  <c r="H69" i="24"/>
  <c r="H70" i="24"/>
  <c r="H71" i="24"/>
  <c r="H72" i="24"/>
  <c r="H73" i="24"/>
  <c r="H74" i="24"/>
  <c r="H75" i="24"/>
  <c r="H76" i="24"/>
  <c r="H77" i="24"/>
  <c r="H78" i="24"/>
  <c r="H79" i="24"/>
  <c r="H80" i="24"/>
  <c r="H81" i="24"/>
  <c r="H82" i="24"/>
  <c r="H83" i="24"/>
  <c r="H84" i="24"/>
  <c r="H85" i="24"/>
  <c r="H86" i="24"/>
  <c r="H87" i="24"/>
  <c r="H88" i="24"/>
  <c r="H89" i="24"/>
  <c r="H90" i="24"/>
  <c r="H91" i="24"/>
  <c r="H92" i="24"/>
  <c r="H93" i="24"/>
  <c r="H94" i="24"/>
  <c r="H95" i="24"/>
  <c r="H96" i="24"/>
  <c r="H97" i="24"/>
  <c r="H98" i="24"/>
  <c r="H99" i="24"/>
  <c r="H101" i="24"/>
  <c r="H102" i="24"/>
  <c r="H103" i="24"/>
  <c r="H104" i="24"/>
  <c r="H105" i="24"/>
  <c r="H106" i="24"/>
  <c r="H107" i="24"/>
  <c r="H110" i="24"/>
  <c r="H111" i="24"/>
  <c r="H112" i="24"/>
  <c r="H113" i="24"/>
  <c r="H114" i="24"/>
  <c r="H115" i="24"/>
  <c r="H116" i="24"/>
  <c r="H117" i="24"/>
  <c r="H118" i="24"/>
  <c r="H119" i="24"/>
  <c r="H120" i="24"/>
  <c r="H121" i="24"/>
  <c r="H122" i="24"/>
  <c r="H123" i="24"/>
  <c r="H124" i="24"/>
  <c r="H125" i="24"/>
  <c r="H126" i="24"/>
  <c r="H127" i="24"/>
  <c r="H128" i="24"/>
  <c r="H129" i="24"/>
  <c r="H130" i="24"/>
  <c r="H131" i="24"/>
  <c r="H132" i="24"/>
  <c r="H133" i="24"/>
  <c r="H134" i="24"/>
  <c r="H135" i="24"/>
  <c r="H136" i="24"/>
  <c r="H137" i="24"/>
  <c r="H138" i="24"/>
  <c r="H139" i="24"/>
  <c r="H140" i="24"/>
  <c r="H141" i="24"/>
  <c r="H142" i="24"/>
  <c r="H143" i="24"/>
  <c r="H144" i="24"/>
  <c r="H145" i="24"/>
  <c r="H146" i="24"/>
  <c r="H147" i="24"/>
  <c r="H148" i="24"/>
  <c r="H149" i="24"/>
  <c r="H150" i="24"/>
  <c r="H151" i="24"/>
  <c r="H152" i="24"/>
  <c r="H153" i="24"/>
  <c r="H154" i="24"/>
  <c r="H155" i="24"/>
  <c r="H156" i="24"/>
  <c r="H157" i="24"/>
  <c r="H158" i="24"/>
  <c r="H159" i="24"/>
  <c r="H160" i="24"/>
  <c r="H161" i="24"/>
  <c r="H162" i="24"/>
  <c r="H163" i="24"/>
  <c r="H164" i="24"/>
  <c r="H165" i="24"/>
  <c r="H166" i="24"/>
  <c r="H167" i="24"/>
  <c r="H168" i="24"/>
  <c r="H169" i="24"/>
  <c r="H170" i="24"/>
  <c r="H171" i="24"/>
  <c r="H172" i="24"/>
  <c r="H173" i="24"/>
  <c r="H174" i="24"/>
  <c r="H175" i="24"/>
  <c r="H176" i="24"/>
  <c r="H177" i="24"/>
  <c r="H178" i="24"/>
  <c r="H179" i="24"/>
  <c r="H180" i="24"/>
  <c r="H181" i="24"/>
  <c r="H182" i="24"/>
  <c r="H183" i="24"/>
  <c r="H184" i="24"/>
  <c r="H185" i="24"/>
  <c r="H186" i="24"/>
  <c r="H187" i="24"/>
  <c r="H188" i="24"/>
  <c r="H189" i="24"/>
  <c r="H190" i="24"/>
  <c r="H191" i="24"/>
  <c r="H192" i="24"/>
  <c r="H193" i="24"/>
  <c r="H194" i="24"/>
  <c r="H195" i="24"/>
  <c r="H196" i="24"/>
  <c r="H197" i="24"/>
  <c r="H198" i="24"/>
  <c r="H199" i="24"/>
  <c r="H200" i="24"/>
  <c r="H201" i="24"/>
  <c r="H202" i="24"/>
  <c r="H203" i="24"/>
  <c r="H204" i="24"/>
  <c r="H205" i="24"/>
  <c r="H206" i="24"/>
  <c r="H207" i="24"/>
  <c r="H208" i="24"/>
  <c r="H209" i="24"/>
  <c r="H210" i="24"/>
  <c r="H211" i="24"/>
  <c r="H212" i="24"/>
  <c r="H213" i="24"/>
  <c r="H214" i="24"/>
  <c r="H215" i="24"/>
  <c r="H216" i="24"/>
  <c r="H217" i="24"/>
  <c r="H218" i="24"/>
  <c r="H219" i="24"/>
  <c r="H220" i="24"/>
  <c r="H221" i="24"/>
  <c r="H222" i="24"/>
  <c r="H223" i="24"/>
  <c r="H224" i="24"/>
  <c r="H225" i="24"/>
  <c r="H226" i="24"/>
  <c r="H227" i="24"/>
  <c r="H228" i="24"/>
  <c r="H229" i="24"/>
  <c r="H230" i="24"/>
  <c r="H231" i="24"/>
  <c r="H232" i="24"/>
  <c r="H233" i="24"/>
  <c r="H234" i="24"/>
  <c r="H235" i="24"/>
  <c r="H236" i="24"/>
  <c r="H237" i="24"/>
  <c r="H238" i="24"/>
  <c r="H239" i="24"/>
  <c r="H240" i="24"/>
  <c r="H241" i="24"/>
  <c r="H242" i="24"/>
  <c r="H243" i="24"/>
  <c r="H244" i="24"/>
  <c r="H245" i="24"/>
  <c r="H247" i="24"/>
  <c r="H248" i="24"/>
  <c r="H249" i="24"/>
  <c r="H250" i="24"/>
  <c r="H251" i="24"/>
  <c r="H252" i="24"/>
  <c r="H253" i="24"/>
  <c r="H254" i="24"/>
  <c r="H255" i="24"/>
  <c r="H256" i="24"/>
  <c r="H257" i="24"/>
  <c r="H258" i="24"/>
  <c r="H259" i="24"/>
  <c r="H260" i="24"/>
  <c r="H261" i="24"/>
  <c r="H262" i="24"/>
  <c r="H263" i="24"/>
  <c r="H264" i="24"/>
  <c r="H265" i="24"/>
  <c r="H266" i="24"/>
  <c r="H267" i="24"/>
  <c r="H268" i="24"/>
  <c r="H269" i="24"/>
  <c r="H270" i="24"/>
  <c r="H271" i="24"/>
  <c r="H272" i="24"/>
  <c r="H273" i="24"/>
  <c r="H274" i="24"/>
  <c r="H275" i="24"/>
  <c r="H276" i="24"/>
  <c r="H277" i="24"/>
  <c r="H278" i="24"/>
  <c r="H279" i="24"/>
  <c r="H280" i="24"/>
  <c r="H281" i="24"/>
  <c r="H282" i="24"/>
  <c r="H283" i="24"/>
  <c r="H284" i="24"/>
  <c r="H285" i="24"/>
  <c r="H286" i="24"/>
  <c r="H287" i="24"/>
  <c r="H288" i="24"/>
  <c r="H289" i="24"/>
  <c r="H290" i="24"/>
  <c r="H291" i="24"/>
  <c r="H292" i="24"/>
  <c r="H293" i="24"/>
  <c r="H294" i="24"/>
  <c r="H295" i="24"/>
  <c r="H296" i="24"/>
  <c r="H297" i="24"/>
  <c r="H298" i="24"/>
  <c r="H299" i="24"/>
  <c r="H300" i="24"/>
  <c r="H301" i="24"/>
  <c r="H302" i="24"/>
  <c r="H303" i="24"/>
  <c r="H304" i="24"/>
  <c r="H305" i="24"/>
  <c r="H306" i="24"/>
  <c r="H307" i="24"/>
  <c r="H308" i="24"/>
  <c r="H309" i="24"/>
  <c r="H310" i="24"/>
  <c r="H311" i="24"/>
  <c r="H312" i="24"/>
  <c r="H313" i="24"/>
  <c r="H314" i="24"/>
  <c r="H315" i="24"/>
  <c r="H316" i="24"/>
  <c r="H317" i="24"/>
  <c r="H318" i="24"/>
  <c r="H319" i="24"/>
  <c r="H320" i="24"/>
  <c r="H321" i="24"/>
  <c r="H322" i="24"/>
  <c r="H323" i="24"/>
  <c r="H324" i="24"/>
  <c r="H325" i="24"/>
  <c r="H326" i="24"/>
  <c r="H327" i="24"/>
  <c r="H328" i="24"/>
  <c r="H329" i="24"/>
  <c r="H330" i="24"/>
  <c r="H331" i="24"/>
  <c r="H332" i="24"/>
  <c r="H333" i="24"/>
  <c r="H334" i="24"/>
  <c r="H335" i="24"/>
  <c r="H336" i="24"/>
  <c r="H337" i="24"/>
  <c r="H338" i="24"/>
  <c r="H339" i="24"/>
  <c r="H340" i="24"/>
  <c r="H341" i="24"/>
  <c r="H342" i="24"/>
  <c r="H343" i="24"/>
  <c r="H344" i="24"/>
  <c r="H345" i="24"/>
  <c r="H346" i="24"/>
  <c r="H347" i="24"/>
  <c r="H348" i="24"/>
  <c r="H349" i="24"/>
  <c r="H350" i="24"/>
  <c r="H351" i="24"/>
  <c r="H352" i="24"/>
  <c r="H353" i="24"/>
  <c r="H354" i="24"/>
  <c r="H355" i="24"/>
  <c r="H356" i="24"/>
  <c r="H357" i="24"/>
  <c r="H358" i="24"/>
  <c r="H359" i="24"/>
  <c r="H360" i="24"/>
  <c r="H361" i="24"/>
  <c r="H362" i="24"/>
  <c r="H363" i="24"/>
  <c r="H364" i="24"/>
  <c r="H365" i="24"/>
  <c r="H366" i="24"/>
  <c r="H367" i="24"/>
  <c r="H368" i="24"/>
  <c r="H369" i="24"/>
  <c r="H370" i="24"/>
  <c r="H371" i="24"/>
  <c r="H372" i="24"/>
  <c r="H373" i="24"/>
  <c r="H375" i="24"/>
  <c r="H374" i="24"/>
  <c r="H377" i="24"/>
  <c r="H378" i="24"/>
  <c r="H379" i="24"/>
  <c r="H381" i="24"/>
  <c r="H382" i="24"/>
  <c r="H380" i="24"/>
  <c r="E380" i="24" s="1"/>
  <c r="H386" i="24"/>
  <c r="H385" i="24" s="1"/>
  <c r="E385" i="24" s="1"/>
  <c r="H410" i="24"/>
  <c r="H411" i="24"/>
  <c r="H412" i="24"/>
  <c r="H413" i="24"/>
  <c r="H414" i="24"/>
  <c r="H415" i="24"/>
  <c r="H416" i="24"/>
  <c r="H417" i="24"/>
  <c r="H418" i="24"/>
  <c r="H419" i="24"/>
  <c r="H420" i="24"/>
  <c r="H421" i="24"/>
  <c r="H422" i="24"/>
  <c r="H423" i="24"/>
  <c r="H424" i="24"/>
  <c r="H425" i="24"/>
  <c r="H426" i="24"/>
  <c r="H427" i="24"/>
  <c r="H428" i="24"/>
  <c r="H429" i="24"/>
  <c r="H430" i="24"/>
  <c r="H431" i="24"/>
  <c r="H432" i="24"/>
  <c r="H433" i="24"/>
  <c r="H434" i="24"/>
  <c r="H435" i="24"/>
  <c r="H436" i="24"/>
  <c r="H437" i="24"/>
  <c r="H438" i="24"/>
  <c r="H439" i="24"/>
  <c r="H440" i="24"/>
  <c r="H441" i="24"/>
  <c r="H442" i="24"/>
  <c r="H443" i="24"/>
  <c r="H444" i="24"/>
  <c r="H453" i="24"/>
  <c r="H454" i="24"/>
  <c r="H455" i="24"/>
  <c r="H456" i="24"/>
  <c r="H457" i="24"/>
  <c r="H458" i="24"/>
  <c r="H459" i="24"/>
  <c r="H460" i="24"/>
  <c r="H461" i="24"/>
  <c r="H462" i="24"/>
  <c r="H463" i="24"/>
  <c r="H464" i="24"/>
  <c r="H465" i="24"/>
  <c r="H466" i="24"/>
  <c r="H467" i="24"/>
  <c r="H468" i="24"/>
  <c r="H469" i="24"/>
  <c r="H470" i="24"/>
  <c r="H471" i="24"/>
  <c r="H472" i="24"/>
  <c r="H473" i="24"/>
  <c r="H474" i="24"/>
  <c r="H475" i="24"/>
  <c r="H476" i="24"/>
  <c r="H477" i="24"/>
  <c r="H478" i="24"/>
  <c r="H479" i="24"/>
  <c r="H480" i="24"/>
  <c r="H481" i="24"/>
  <c r="H482" i="24"/>
  <c r="H483" i="24"/>
  <c r="H484" i="24"/>
  <c r="H485" i="24"/>
  <c r="H486" i="24"/>
  <c r="H487" i="24"/>
  <c r="H488" i="24"/>
  <c r="H489" i="24"/>
  <c r="H490" i="24"/>
  <c r="H491" i="24"/>
  <c r="H492" i="24"/>
  <c r="H493" i="24"/>
  <c r="H494" i="24"/>
  <c r="H495" i="24"/>
  <c r="H496" i="24"/>
  <c r="H497" i="24"/>
  <c r="H498" i="24"/>
  <c r="H499" i="24"/>
  <c r="H500" i="24"/>
  <c r="H501" i="24"/>
  <c r="H502" i="24"/>
  <c r="H503" i="24"/>
  <c r="H504" i="24"/>
  <c r="H505" i="24"/>
  <c r="H506" i="24"/>
  <c r="H507" i="24"/>
  <c r="H508" i="24"/>
  <c r="H509" i="24"/>
  <c r="H510" i="24"/>
  <c r="H511" i="24"/>
  <c r="H512" i="24"/>
  <c r="H513" i="24"/>
  <c r="H514" i="24"/>
  <c r="H515" i="24"/>
  <c r="H516" i="24"/>
  <c r="H517" i="24"/>
  <c r="H518" i="24"/>
  <c r="H519" i="24"/>
  <c r="H520" i="24"/>
  <c r="H521" i="24"/>
  <c r="H522" i="24"/>
  <c r="H523" i="24"/>
  <c r="H524" i="24"/>
  <c r="H526" i="24"/>
  <c r="H527" i="24"/>
  <c r="H528" i="24"/>
  <c r="H529" i="24"/>
  <c r="H530" i="24"/>
  <c r="H531" i="24"/>
  <c r="H532" i="24"/>
  <c r="H533" i="24"/>
  <c r="H534" i="24"/>
  <c r="H535" i="24"/>
  <c r="H536" i="24"/>
  <c r="H537" i="24"/>
  <c r="H538" i="24"/>
  <c r="H539" i="24"/>
  <c r="H540" i="24"/>
  <c r="H541" i="24"/>
  <c r="H542" i="24"/>
  <c r="H543" i="24"/>
  <c r="H544" i="24"/>
  <c r="H545" i="24"/>
  <c r="H546" i="24"/>
  <c r="H547" i="24"/>
  <c r="H548" i="24"/>
  <c r="H549" i="24"/>
  <c r="H550" i="24"/>
  <c r="H551" i="24"/>
  <c r="H552" i="24"/>
  <c r="H553" i="24"/>
  <c r="H554" i="24"/>
  <c r="H555" i="24"/>
  <c r="H556" i="24"/>
  <c r="H557" i="24"/>
  <c r="H558" i="24"/>
  <c r="H559" i="24"/>
  <c r="H560" i="24"/>
  <c r="H561" i="24"/>
  <c r="H562" i="24"/>
  <c r="H563" i="24"/>
  <c r="H564" i="24"/>
  <c r="H565" i="24"/>
  <c r="H566" i="24"/>
  <c r="H567" i="24"/>
  <c r="H568" i="24"/>
  <c r="H569" i="24"/>
  <c r="H570" i="24"/>
  <c r="H571" i="24"/>
  <c r="H572" i="24"/>
  <c r="H573" i="24"/>
  <c r="H574" i="24"/>
  <c r="H575" i="24"/>
  <c r="H576" i="24"/>
  <c r="H577" i="24"/>
  <c r="H578" i="24"/>
  <c r="H579" i="24"/>
  <c r="H580" i="24"/>
  <c r="H581" i="24"/>
  <c r="H582" i="24"/>
  <c r="H583" i="24"/>
  <c r="H584" i="24"/>
  <c r="H585" i="24"/>
  <c r="H586" i="24"/>
  <c r="H587" i="24"/>
  <c r="H588" i="24"/>
  <c r="H589" i="24"/>
  <c r="H590" i="24"/>
  <c r="H591" i="24"/>
  <c r="H592" i="24"/>
  <c r="H593" i="24"/>
  <c r="H595" i="24"/>
  <c r="H596" i="24"/>
  <c r="H597" i="24"/>
  <c r="H598" i="24"/>
  <c r="H599" i="24"/>
  <c r="H600" i="24"/>
  <c r="H601" i="24"/>
  <c r="H602" i="24"/>
  <c r="H603" i="24"/>
  <c r="H604" i="24"/>
  <c r="H605" i="24"/>
  <c r="H606" i="24"/>
  <c r="H607" i="24"/>
  <c r="H608" i="24"/>
  <c r="H609" i="24"/>
  <c r="H610" i="24"/>
  <c r="H611" i="24"/>
  <c r="H612" i="24"/>
  <c r="H613" i="24"/>
  <c r="H614" i="24"/>
  <c r="H615" i="24"/>
  <c r="H617" i="24"/>
  <c r="H618" i="24"/>
  <c r="H619" i="24"/>
  <c r="H620" i="24"/>
  <c r="H622" i="24"/>
  <c r="H623" i="24"/>
  <c r="H624" i="24"/>
  <c r="H625" i="24"/>
  <c r="H626" i="24"/>
  <c r="H627" i="24"/>
  <c r="H628" i="24"/>
  <c r="H629" i="24"/>
  <c r="H630" i="24"/>
  <c r="H631" i="24"/>
  <c r="H632" i="24"/>
  <c r="H633" i="24"/>
  <c r="H634" i="24"/>
  <c r="H635" i="24"/>
  <c r="H636" i="24"/>
  <c r="H637" i="24"/>
  <c r="H638" i="24"/>
  <c r="H639" i="24"/>
  <c r="H640" i="24"/>
  <c r="H641" i="24"/>
  <c r="H642" i="24"/>
  <c r="H643" i="24"/>
  <c r="H644" i="24"/>
  <c r="H645" i="24"/>
  <c r="H646" i="24"/>
  <c r="H647" i="24"/>
  <c r="H648" i="24"/>
  <c r="H649" i="24"/>
  <c r="H650" i="24"/>
  <c r="H651" i="24"/>
  <c r="H652" i="24"/>
  <c r="H653" i="24"/>
  <c r="H654" i="24"/>
  <c r="H655" i="24"/>
  <c r="H656" i="24"/>
  <c r="H657" i="24"/>
  <c r="H658" i="24"/>
  <c r="H659" i="24"/>
  <c r="H660" i="24"/>
  <c r="H661" i="24"/>
  <c r="H662" i="24"/>
  <c r="H663" i="24"/>
  <c r="H664" i="24"/>
  <c r="H665" i="24"/>
  <c r="H666" i="24"/>
  <c r="H667" i="24"/>
  <c r="H668" i="24"/>
  <c r="H669" i="24"/>
  <c r="H670" i="24"/>
  <c r="H671" i="24"/>
  <c r="H672" i="24"/>
  <c r="H673" i="24"/>
  <c r="H674" i="24"/>
  <c r="H675" i="24"/>
  <c r="H676" i="24"/>
  <c r="H677" i="24"/>
  <c r="H679" i="24"/>
  <c r="H680" i="24"/>
  <c r="H681" i="24"/>
  <c r="H682" i="24"/>
  <c r="H683" i="24"/>
  <c r="H684" i="24"/>
  <c r="H685" i="24"/>
  <c r="H686" i="24"/>
  <c r="H687" i="24"/>
  <c r="H688" i="24"/>
  <c r="H689" i="24"/>
  <c r="H690" i="24"/>
  <c r="H691" i="24"/>
  <c r="H692" i="24"/>
  <c r="H693" i="24"/>
  <c r="H694" i="24"/>
  <c r="H695" i="24"/>
  <c r="H696" i="24"/>
  <c r="H697" i="24"/>
  <c r="H698" i="24"/>
  <c r="H699" i="24"/>
  <c r="H700" i="24"/>
  <c r="H701" i="24"/>
  <c r="H702" i="24"/>
  <c r="H703" i="24"/>
  <c r="H704" i="24"/>
  <c r="H705" i="24"/>
  <c r="H706" i="24"/>
  <c r="H707" i="24"/>
  <c r="H708" i="24"/>
  <c r="H709" i="24"/>
  <c r="H710" i="24"/>
  <c r="H711" i="24"/>
  <c r="H712" i="24"/>
  <c r="H713" i="24"/>
  <c r="H714" i="24"/>
  <c r="H715" i="24"/>
  <c r="H716" i="24"/>
  <c r="H717" i="24"/>
  <c r="H718" i="24"/>
  <c r="H719" i="24"/>
  <c r="H720" i="24"/>
  <c r="H721" i="24"/>
  <c r="H722" i="24"/>
  <c r="H723" i="24"/>
  <c r="H724" i="24"/>
  <c r="H725" i="24"/>
  <c r="H726" i="24"/>
  <c r="H727" i="24"/>
  <c r="H728" i="24"/>
  <c r="H729" i="24"/>
  <c r="H730" i="24"/>
  <c r="H731" i="24"/>
  <c r="H732" i="24"/>
  <c r="H733" i="24"/>
  <c r="H734" i="24"/>
  <c r="A777" i="24"/>
  <c r="A778" i="24"/>
  <c r="A779" i="24"/>
  <c r="A780" i="24"/>
  <c r="A781" i="24"/>
  <c r="A782" i="24"/>
  <c r="A783" i="24"/>
  <c r="A784" i="24"/>
  <c r="A785" i="24"/>
  <c r="A786" i="24"/>
  <c r="A787" i="24"/>
  <c r="A788" i="24"/>
  <c r="A789" i="24"/>
  <c r="A790" i="24"/>
  <c r="A791" i="24"/>
  <c r="A792" i="24"/>
  <c r="A793" i="24"/>
  <c r="A794" i="24"/>
  <c r="A795" i="24"/>
  <c r="A796" i="24"/>
  <c r="A797" i="24"/>
  <c r="A798" i="24"/>
  <c r="A799" i="24"/>
  <c r="A800" i="24"/>
  <c r="A801" i="24"/>
  <c r="A802" i="24"/>
  <c r="A803" i="24"/>
  <c r="A804" i="24"/>
  <c r="A805" i="24"/>
  <c r="A806" i="24"/>
  <c r="A807" i="24"/>
  <c r="A808" i="24"/>
  <c r="A809" i="24"/>
  <c r="A810" i="24"/>
  <c r="A811" i="24"/>
  <c r="A812" i="24"/>
  <c r="A813" i="24"/>
  <c r="A814" i="24"/>
  <c r="A737" i="24"/>
  <c r="A736" i="24"/>
  <c r="A735" i="24"/>
  <c r="A705" i="24"/>
  <c r="A706" i="24"/>
  <c r="A707" i="24"/>
  <c r="A708" i="24"/>
  <c r="A709" i="24"/>
  <c r="A710" i="24"/>
  <c r="A711" i="24"/>
  <c r="A712" i="24"/>
  <c r="A713" i="24"/>
  <c r="A714" i="24"/>
  <c r="A715" i="24"/>
  <c r="A716" i="24"/>
  <c r="A717" i="24"/>
  <c r="A718" i="24"/>
  <c r="A719" i="24"/>
  <c r="A720" i="24"/>
  <c r="A721" i="24"/>
  <c r="A722" i="24"/>
  <c r="A723" i="24"/>
  <c r="A724" i="24"/>
  <c r="A725" i="24"/>
  <c r="A726" i="24"/>
  <c r="A727" i="24"/>
  <c r="A728" i="24"/>
  <c r="A729" i="24"/>
  <c r="A730" i="24"/>
  <c r="A731" i="24"/>
  <c r="A732" i="24"/>
  <c r="A733" i="24"/>
  <c r="A734" i="24"/>
  <c r="A680" i="24"/>
  <c r="A681" i="24"/>
  <c r="A682" i="24"/>
  <c r="A683" i="24"/>
  <c r="A684" i="24"/>
  <c r="A685" i="24"/>
  <c r="A686" i="24"/>
  <c r="A687" i="24"/>
  <c r="A688" i="24"/>
  <c r="A689" i="24"/>
  <c r="A690" i="24"/>
  <c r="A691" i="24"/>
  <c r="A692" i="24"/>
  <c r="A693" i="24"/>
  <c r="A694" i="24"/>
  <c r="A695" i="24"/>
  <c r="A696" i="24"/>
  <c r="A697" i="24"/>
  <c r="A698" i="24"/>
  <c r="A699" i="24"/>
  <c r="A700" i="24"/>
  <c r="A701" i="24"/>
  <c r="A702" i="24"/>
  <c r="A703" i="24"/>
  <c r="A704" i="24"/>
  <c r="A679" i="24"/>
  <c r="A678" i="24"/>
  <c r="A648" i="24"/>
  <c r="A649" i="24"/>
  <c r="A650" i="24"/>
  <c r="A651" i="24"/>
  <c r="A652" i="24"/>
  <c r="A653" i="24"/>
  <c r="A654" i="24"/>
  <c r="A655" i="24"/>
  <c r="A656" i="24"/>
  <c r="A657" i="24"/>
  <c r="A658" i="24"/>
  <c r="A659" i="24"/>
  <c r="A660" i="24"/>
  <c r="A661" i="24"/>
  <c r="A662" i="24"/>
  <c r="A663" i="24"/>
  <c r="A664" i="24"/>
  <c r="A665" i="24"/>
  <c r="A666" i="24"/>
  <c r="A667" i="24"/>
  <c r="A668" i="24"/>
  <c r="A669" i="24"/>
  <c r="A670" i="24"/>
  <c r="A671" i="24"/>
  <c r="A672" i="24"/>
  <c r="A673" i="24"/>
  <c r="A674" i="24"/>
  <c r="A675" i="24"/>
  <c r="A676" i="24"/>
  <c r="A677" i="24"/>
  <c r="A623" i="24"/>
  <c r="A624" i="24"/>
  <c r="A625" i="24"/>
  <c r="A626" i="24"/>
  <c r="A627" i="24"/>
  <c r="A628" i="24"/>
  <c r="A629" i="24"/>
  <c r="A630" i="24"/>
  <c r="A631" i="24"/>
  <c r="A632" i="24"/>
  <c r="A633" i="24"/>
  <c r="A634" i="24"/>
  <c r="A635" i="24"/>
  <c r="A636" i="24"/>
  <c r="A637" i="24"/>
  <c r="A638" i="24"/>
  <c r="A639" i="24"/>
  <c r="A640" i="24"/>
  <c r="A641" i="24"/>
  <c r="A642" i="24"/>
  <c r="A643" i="24"/>
  <c r="A644" i="24"/>
  <c r="A645" i="24"/>
  <c r="A646" i="24"/>
  <c r="A647" i="24"/>
  <c r="A622" i="24"/>
  <c r="A621" i="24"/>
  <c r="A620" i="24"/>
  <c r="A619" i="24"/>
  <c r="A618" i="24"/>
  <c r="A617" i="24"/>
  <c r="A616" i="24"/>
  <c r="A599" i="24"/>
  <c r="A600" i="24"/>
  <c r="A601" i="24"/>
  <c r="A602" i="24"/>
  <c r="A603" i="24"/>
  <c r="A604" i="24"/>
  <c r="A605" i="24"/>
  <c r="A606" i="24"/>
  <c r="A607" i="24"/>
  <c r="A608" i="24"/>
  <c r="A609" i="24"/>
  <c r="A610" i="24"/>
  <c r="A611" i="24"/>
  <c r="A612" i="24"/>
  <c r="A613" i="24"/>
  <c r="A614" i="24"/>
  <c r="A615" i="24"/>
  <c r="A516" i="24"/>
  <c r="A517" i="24"/>
  <c r="A518" i="24"/>
  <c r="A519" i="24"/>
  <c r="A520" i="24"/>
  <c r="A521" i="24"/>
  <c r="A522" i="24"/>
  <c r="A523" i="24"/>
  <c r="A524" i="24"/>
  <c r="A485" i="24"/>
  <c r="A486" i="24"/>
  <c r="A487" i="24"/>
  <c r="A488" i="24"/>
  <c r="A489" i="24"/>
  <c r="A490" i="24"/>
  <c r="A491" i="24"/>
  <c r="A492" i="24"/>
  <c r="A493" i="24"/>
  <c r="A494" i="24"/>
  <c r="A495" i="24"/>
  <c r="A496" i="24"/>
  <c r="A497" i="24"/>
  <c r="A498" i="24"/>
  <c r="A499" i="24"/>
  <c r="A500" i="24"/>
  <c r="A501" i="24"/>
  <c r="A502" i="24"/>
  <c r="A503" i="24"/>
  <c r="A504" i="24"/>
  <c r="A505" i="24"/>
  <c r="A506" i="24"/>
  <c r="A507" i="24"/>
  <c r="A508" i="24"/>
  <c r="A509" i="24"/>
  <c r="A510" i="24"/>
  <c r="A511" i="24"/>
  <c r="A512" i="24"/>
  <c r="A513" i="24"/>
  <c r="A514" i="24"/>
  <c r="A515" i="24"/>
  <c r="A461" i="24"/>
  <c r="A462" i="24"/>
  <c r="A463" i="24"/>
  <c r="A464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482" i="24"/>
  <c r="A483" i="24"/>
  <c r="A484" i="24"/>
  <c r="A431" i="24"/>
  <c r="A432" i="24"/>
  <c r="A433" i="24"/>
  <c r="A434" i="24"/>
  <c r="A435" i="24"/>
  <c r="A436" i="24"/>
  <c r="A437" i="24"/>
  <c r="A438" i="24"/>
  <c r="A439" i="24"/>
  <c r="A440" i="24"/>
  <c r="A441" i="24"/>
  <c r="A442" i="24"/>
  <c r="A443" i="24"/>
  <c r="A444" i="24"/>
  <c r="A389" i="24"/>
  <c r="A390" i="24"/>
  <c r="A391" i="24"/>
  <c r="A392" i="24"/>
  <c r="A393" i="24"/>
  <c r="A394" i="24"/>
  <c r="A395" i="24"/>
  <c r="A396" i="24"/>
  <c r="A397" i="24"/>
  <c r="A398" i="24"/>
  <c r="A399" i="24"/>
  <c r="A400" i="24"/>
  <c r="A401" i="24"/>
  <c r="A402" i="24"/>
  <c r="A403" i="24"/>
  <c r="A404" i="24"/>
  <c r="A405" i="24"/>
  <c r="A406" i="24"/>
  <c r="A407" i="24"/>
  <c r="A386" i="24"/>
  <c r="A385" i="24"/>
  <c r="A382" i="24"/>
  <c r="A381" i="24"/>
  <c r="A380" i="24"/>
  <c r="A379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260" i="24"/>
  <c r="A261" i="24"/>
  <c r="A262" i="24"/>
  <c r="A263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79" i="24"/>
  <c r="A280" i="24"/>
  <c r="A281" i="24"/>
  <c r="A282" i="24"/>
  <c r="A283" i="24"/>
  <c r="A284" i="24"/>
  <c r="A285" i="24"/>
  <c r="A286" i="24"/>
  <c r="A287" i="24"/>
  <c r="A288" i="24"/>
  <c r="A289" i="24"/>
  <c r="A290" i="24"/>
  <c r="A291" i="24"/>
  <c r="A292" i="24"/>
  <c r="A293" i="24"/>
  <c r="A294" i="24"/>
  <c r="A295" i="24"/>
  <c r="A296" i="24"/>
  <c r="A297" i="24"/>
  <c r="A298" i="24"/>
  <c r="A299" i="24"/>
  <c r="A300" i="24"/>
  <c r="A301" i="24"/>
  <c r="A302" i="24"/>
  <c r="A303" i="24"/>
  <c r="A304" i="24"/>
  <c r="A305" i="24"/>
  <c r="A306" i="24"/>
  <c r="A307" i="24"/>
  <c r="A308" i="24"/>
  <c r="A309" i="24"/>
  <c r="A310" i="24"/>
  <c r="A311" i="24"/>
  <c r="A312" i="24"/>
  <c r="A313" i="24"/>
  <c r="A314" i="24"/>
  <c r="A315" i="24"/>
  <c r="A316" i="24"/>
  <c r="A317" i="24"/>
  <c r="A318" i="24"/>
  <c r="A319" i="24"/>
  <c r="A320" i="24"/>
  <c r="A321" i="24"/>
  <c r="A322" i="24"/>
  <c r="A323" i="24"/>
  <c r="A324" i="24"/>
  <c r="A325" i="24"/>
  <c r="A326" i="24"/>
  <c r="A327" i="24"/>
  <c r="A328" i="24"/>
  <c r="A329" i="24"/>
  <c r="A330" i="24"/>
  <c r="A331" i="24"/>
  <c r="A332" i="24"/>
  <c r="A333" i="24"/>
  <c r="A334" i="24"/>
  <c r="A335" i="24"/>
  <c r="A336" i="24"/>
  <c r="A337" i="24"/>
  <c r="A338" i="24"/>
  <c r="A339" i="24"/>
  <c r="A340" i="24"/>
  <c r="A341" i="24"/>
  <c r="A342" i="24"/>
  <c r="A343" i="24"/>
  <c r="A344" i="24"/>
  <c r="A345" i="24"/>
  <c r="A346" i="24"/>
  <c r="A347" i="24"/>
  <c r="A348" i="24"/>
  <c r="A349" i="24"/>
  <c r="A350" i="24"/>
  <c r="A351" i="24"/>
  <c r="A352" i="24"/>
  <c r="A353" i="24"/>
  <c r="A354" i="24"/>
  <c r="A355" i="24"/>
  <c r="A356" i="24"/>
  <c r="A357" i="24"/>
  <c r="A358" i="24"/>
  <c r="A359" i="24"/>
  <c r="A360" i="24"/>
  <c r="A361" i="24"/>
  <c r="A362" i="24"/>
  <c r="A363" i="24"/>
  <c r="A364" i="24"/>
  <c r="A365" i="24"/>
  <c r="A366" i="24"/>
  <c r="A367" i="24"/>
  <c r="A368" i="24"/>
  <c r="A369" i="24"/>
  <c r="A370" i="24"/>
  <c r="A371" i="24"/>
  <c r="A372" i="24"/>
  <c r="A373" i="24"/>
  <c r="A247" i="24"/>
  <c r="E374" i="24"/>
  <c r="A245" i="24"/>
  <c r="A244" i="24"/>
  <c r="A243" i="24"/>
  <c r="A242" i="24"/>
  <c r="A241" i="24"/>
  <c r="A240" i="24"/>
  <c r="A239" i="24"/>
  <c r="A238" i="24"/>
  <c r="A237" i="24"/>
  <c r="A236" i="24"/>
  <c r="A235" i="24"/>
  <c r="A234" i="24"/>
  <c r="A233" i="24"/>
  <c r="A232" i="24"/>
  <c r="A231" i="24"/>
  <c r="A230" i="24"/>
  <c r="A229" i="24"/>
  <c r="A228" i="24"/>
  <c r="A227" i="24"/>
  <c r="A226" i="24"/>
  <c r="A225" i="24"/>
  <c r="A224" i="24"/>
  <c r="A223" i="24"/>
  <c r="A222" i="24"/>
  <c r="A221" i="24"/>
  <c r="A220" i="24"/>
  <c r="A219" i="24"/>
  <c r="A218" i="24"/>
  <c r="A217" i="24"/>
  <c r="A216" i="24"/>
  <c r="A215" i="24"/>
  <c r="A214" i="24"/>
  <c r="A213" i="24"/>
  <c r="A212" i="24"/>
  <c r="A211" i="24"/>
  <c r="A210" i="24"/>
  <c r="A209" i="24"/>
  <c r="A208" i="24"/>
  <c r="A207" i="24"/>
  <c r="A206" i="24"/>
  <c r="A205" i="24"/>
  <c r="A204" i="24"/>
  <c r="A203" i="24"/>
  <c r="A202" i="24"/>
  <c r="A201" i="24"/>
  <c r="A200" i="24"/>
  <c r="A199" i="24"/>
  <c r="A198" i="24"/>
  <c r="A197" i="24"/>
  <c r="A196" i="24"/>
  <c r="A195" i="24"/>
  <c r="A194" i="24"/>
  <c r="A193" i="24"/>
  <c r="A192" i="24"/>
  <c r="A191" i="24"/>
  <c r="A190" i="24"/>
  <c r="A189" i="24"/>
  <c r="A188" i="24"/>
  <c r="A187" i="24"/>
  <c r="A186" i="24"/>
  <c r="A185" i="24"/>
  <c r="A184" i="24"/>
  <c r="A183" i="24"/>
  <c r="A182" i="24"/>
  <c r="A181" i="24"/>
  <c r="A180" i="24"/>
  <c r="A179" i="24"/>
  <c r="A178" i="24"/>
  <c r="A177" i="24"/>
  <c r="A176" i="24"/>
  <c r="A175" i="24"/>
  <c r="A174" i="24"/>
  <c r="A173" i="24"/>
  <c r="A172" i="24"/>
  <c r="A171" i="24"/>
  <c r="A103" i="24"/>
  <c r="A104" i="24"/>
  <c r="A105" i="24"/>
  <c r="A106" i="24"/>
  <c r="A107" i="24"/>
  <c r="A110" i="24"/>
  <c r="A111" i="24"/>
  <c r="A112" i="24"/>
  <c r="A113" i="24"/>
  <c r="A114" i="24"/>
  <c r="A115" i="24"/>
  <c r="A97" i="24"/>
  <c r="A98" i="24"/>
  <c r="A99" i="24"/>
  <c r="A42" i="24"/>
  <c r="A43" i="24"/>
  <c r="A44" i="24"/>
  <c r="A45" i="24"/>
  <c r="A46" i="24"/>
  <c r="A47" i="24"/>
  <c r="A48" i="24"/>
  <c r="A49" i="24"/>
  <c r="A50" i="24"/>
  <c r="A51" i="24"/>
  <c r="A28" i="24"/>
  <c r="A25" i="24"/>
  <c r="A19" i="24"/>
  <c r="M28" i="2"/>
  <c r="N28" i="2"/>
  <c r="M29" i="2"/>
  <c r="N29" i="2"/>
  <c r="M30" i="2"/>
  <c r="N30" i="2"/>
  <c r="M31" i="2"/>
  <c r="N31" i="2"/>
  <c r="N27" i="2"/>
  <c r="M27" i="2"/>
  <c r="N25" i="2"/>
  <c r="N26" i="2" s="1"/>
  <c r="M25" i="2"/>
  <c r="N23" i="2"/>
  <c r="N24" i="2" s="1"/>
  <c r="M23" i="2"/>
  <c r="N21" i="2"/>
  <c r="N22" i="2" s="1"/>
  <c r="M21" i="2"/>
  <c r="M22" i="2" s="1"/>
  <c r="M26" i="2"/>
  <c r="M24" i="2"/>
  <c r="A35" i="6"/>
  <c r="A375" i="24"/>
  <c r="A374" i="24"/>
  <c r="A384" i="24"/>
  <c r="A383" i="24"/>
  <c r="O4" i="24"/>
  <c r="M8" i="24"/>
  <c r="M7" i="24"/>
  <c r="M6" i="24"/>
  <c r="M5" i="24"/>
  <c r="M4" i="24"/>
  <c r="A759" i="24"/>
  <c r="A760" i="24"/>
  <c r="A761" i="24"/>
  <c r="A762" i="24"/>
  <c r="A763" i="24"/>
  <c r="A764" i="24"/>
  <c r="A765" i="24"/>
  <c r="A766" i="24"/>
  <c r="A767" i="24"/>
  <c r="A768" i="24"/>
  <c r="A769" i="24"/>
  <c r="A770" i="24"/>
  <c r="A771" i="24"/>
  <c r="A772" i="24"/>
  <c r="A773" i="24"/>
  <c r="A774" i="24"/>
  <c r="A775" i="24"/>
  <c r="A776" i="24"/>
  <c r="A758" i="24"/>
  <c r="A757" i="24"/>
  <c r="A527" i="24"/>
  <c r="A528" i="24"/>
  <c r="A529" i="24"/>
  <c r="A530" i="24"/>
  <c r="A531" i="24"/>
  <c r="A532" i="24"/>
  <c r="A533" i="24"/>
  <c r="A534" i="24"/>
  <c r="A535" i="24"/>
  <c r="A536" i="24"/>
  <c r="A537" i="24"/>
  <c r="A538" i="24"/>
  <c r="A539" i="24"/>
  <c r="A540" i="24"/>
  <c r="A541" i="24"/>
  <c r="A542" i="24"/>
  <c r="A543" i="24"/>
  <c r="A544" i="24"/>
  <c r="A545" i="24"/>
  <c r="A546" i="24"/>
  <c r="A547" i="24"/>
  <c r="A548" i="24"/>
  <c r="A549" i="24"/>
  <c r="A550" i="24"/>
  <c r="A551" i="24"/>
  <c r="A552" i="24"/>
  <c r="A553" i="24"/>
  <c r="A554" i="24"/>
  <c r="A555" i="24"/>
  <c r="A556" i="24"/>
  <c r="A557" i="24"/>
  <c r="A558" i="24"/>
  <c r="A559" i="24"/>
  <c r="A560" i="24"/>
  <c r="A561" i="24"/>
  <c r="A562" i="24"/>
  <c r="A563" i="24"/>
  <c r="A564" i="24"/>
  <c r="A565" i="24"/>
  <c r="A566" i="24"/>
  <c r="A567" i="24"/>
  <c r="A568" i="24"/>
  <c r="A569" i="24"/>
  <c r="A570" i="24"/>
  <c r="A571" i="24"/>
  <c r="A572" i="24"/>
  <c r="A573" i="24"/>
  <c r="A574" i="24"/>
  <c r="A575" i="24"/>
  <c r="A576" i="24"/>
  <c r="A577" i="24"/>
  <c r="A578" i="24"/>
  <c r="A579" i="24"/>
  <c r="A580" i="24"/>
  <c r="A581" i="24"/>
  <c r="A582" i="24"/>
  <c r="A583" i="24"/>
  <c r="A584" i="24"/>
  <c r="A585" i="24"/>
  <c r="A586" i="24"/>
  <c r="A587" i="24"/>
  <c r="A588" i="24"/>
  <c r="A589" i="24"/>
  <c r="A590" i="24"/>
  <c r="A591" i="24"/>
  <c r="A592" i="24"/>
  <c r="A593" i="24"/>
  <c r="A594" i="24"/>
  <c r="A595" i="24"/>
  <c r="A596" i="24"/>
  <c r="A597" i="24"/>
  <c r="A598" i="24"/>
  <c r="A526" i="24"/>
  <c r="A454" i="24"/>
  <c r="A455" i="24"/>
  <c r="A456" i="24"/>
  <c r="A457" i="24"/>
  <c r="A458" i="24"/>
  <c r="A459" i="24"/>
  <c r="A460" i="24"/>
  <c r="A453" i="24"/>
  <c r="A447" i="24"/>
  <c r="A448" i="24"/>
  <c r="A449" i="24"/>
  <c r="A450" i="24"/>
  <c r="A451" i="24"/>
  <c r="A446" i="24"/>
  <c r="A411" i="24"/>
  <c r="A412" i="24"/>
  <c r="A413" i="24"/>
  <c r="A414" i="24"/>
  <c r="A415" i="24"/>
  <c r="A416" i="24"/>
  <c r="A417" i="24"/>
  <c r="A418" i="24"/>
  <c r="A419" i="24"/>
  <c r="A420" i="24"/>
  <c r="A421" i="24"/>
  <c r="A422" i="24"/>
  <c r="A423" i="24"/>
  <c r="A424" i="24"/>
  <c r="A425" i="24"/>
  <c r="A426" i="24"/>
  <c r="A427" i="24"/>
  <c r="A428" i="24"/>
  <c r="A429" i="24"/>
  <c r="A430" i="24"/>
  <c r="A410" i="24"/>
  <c r="A388" i="24"/>
  <c r="A378" i="24"/>
  <c r="A377" i="24"/>
  <c r="A525" i="24"/>
  <c r="A452" i="24"/>
  <c r="A445" i="24"/>
  <c r="A409" i="24"/>
  <c r="A387" i="24"/>
  <c r="A376" i="24"/>
  <c r="A246" i="24"/>
  <c r="A153" i="24"/>
  <c r="A154" i="24"/>
  <c r="A155" i="24"/>
  <c r="A156" i="24"/>
  <c r="A157" i="24"/>
  <c r="A158" i="24"/>
  <c r="A159" i="24"/>
  <c r="A160" i="24"/>
  <c r="A161" i="24"/>
  <c r="A162" i="24"/>
  <c r="A163" i="24"/>
  <c r="A164" i="24"/>
  <c r="A165" i="24"/>
  <c r="A166" i="24"/>
  <c r="A167" i="24"/>
  <c r="A168" i="24"/>
  <c r="A169" i="24"/>
  <c r="A170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96" i="24"/>
  <c r="A100" i="24"/>
  <c r="A101" i="24"/>
  <c r="A102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33" i="24"/>
  <c r="A34" i="24"/>
  <c r="A35" i="24"/>
  <c r="A36" i="24"/>
  <c r="A37" i="24"/>
  <c r="A38" i="24"/>
  <c r="A39" i="24"/>
  <c r="A40" i="24"/>
  <c r="A4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30" i="24"/>
  <c r="A32" i="24"/>
  <c r="A31" i="24"/>
  <c r="A29" i="24"/>
  <c r="A27" i="24"/>
  <c r="A26" i="24"/>
  <c r="A18" i="24"/>
  <c r="A3" i="24"/>
  <c r="A4" i="24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20" i="24"/>
  <c r="A21" i="24"/>
  <c r="A22" i="24"/>
  <c r="A23" i="24"/>
  <c r="A24" i="24"/>
  <c r="AQ20" i="1"/>
  <c r="H26" i="24" l="1"/>
  <c r="E26" i="24" s="1"/>
  <c r="H525" i="24"/>
  <c r="E525" i="24" s="1"/>
  <c r="H621" i="24"/>
  <c r="E621" i="24" s="1"/>
  <c r="H616" i="24"/>
  <c r="E616" i="24" s="1"/>
  <c r="H594" i="24"/>
  <c r="E594" i="24" s="1"/>
  <c r="H452" i="24"/>
  <c r="E452" i="24" s="1"/>
  <c r="H735" i="24"/>
  <c r="E735" i="24" s="1"/>
  <c r="H376" i="24"/>
  <c r="E376" i="24" s="1"/>
  <c r="H387" i="24"/>
  <c r="E387" i="24" s="1"/>
  <c r="H678" i="24"/>
  <c r="E678" i="24" s="1"/>
  <c r="H445" i="24"/>
  <c r="E445" i="24" s="1"/>
  <c r="H409" i="24"/>
  <c r="E409" i="24" s="1"/>
  <c r="H246" i="24"/>
  <c r="E246" i="24" s="1"/>
  <c r="H757" i="24"/>
  <c r="E757" i="24" s="1"/>
  <c r="H30" i="24"/>
  <c r="E30" i="24" s="1"/>
  <c r="H9" i="24"/>
  <c r="E9" i="24" s="1"/>
  <c r="H3" i="24" l="1"/>
  <c r="E3" i="24" s="1"/>
</calcChain>
</file>

<file path=xl/comments1.xml><?xml version="1.0" encoding="utf-8"?>
<comments xmlns="http://schemas.openxmlformats.org/spreadsheetml/2006/main">
  <authors>
    <author>Alexander</author>
  </authors>
  <commentList>
    <comment ref="S34" authorId="0" guid="{E0492E52-71F7-43EC-86BD-B643A7846E75}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<sst xmlns="http://schemas.openxmlformats.org/spreadsheetml/2006/main" count="1723" uniqueCount="1573">
  <si>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</si>
  <si>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</si>
  <si>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</si>
  <si>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</si>
  <si>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</si>
  <si>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</si>
  <si>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</si>
  <si>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</si>
  <si>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</si>
  <si>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</si>
  <si>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</si>
  <si>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</si>
  <si>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</si>
  <si>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</si>
  <si>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</si>
  <si>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</si>
  <si>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</si>
  <si>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2. Сведения об обучающихся, окончивших данный класс, переведенных в следующий класс весной или осенью, и выпускных экзаменах в 2014 году</t>
  </si>
  <si>
    <t>2009 г.</t>
  </si>
  <si>
    <t>1991 г. и ранее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</si>
  <si>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</si>
  <si>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</si>
  <si>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</si>
  <si>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</si>
  <si>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</si>
  <si>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</si>
  <si>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</si>
  <si>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</si>
  <si>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</si>
  <si>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</si>
  <si>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</si>
  <si>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</si>
  <si>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</si>
  <si>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</si>
  <si>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</si>
  <si>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</si>
  <si>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</si>
  <si>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</si>
  <si>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</si>
  <si>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</si>
  <si>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</si>
  <si>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</si>
  <si>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</si>
  <si>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</si>
  <si>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</si>
  <si>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</si>
  <si>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</si>
  <si>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</si>
  <si>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</si>
  <si>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</si>
  <si>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</si>
  <si>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</si>
  <si>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</si>
  <si>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</si>
  <si>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</si>
  <si>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</si>
  <si>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</si>
  <si>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</si>
  <si>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</si>
  <si>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</si>
  <si>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</si>
  <si>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</si>
  <si>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</si>
  <si>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</si>
  <si>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</si>
  <si>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</si>
  <si>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</si>
  <si>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</si>
  <si>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</si>
  <si>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</si>
  <si>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</si>
  <si>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</si>
  <si>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</si>
  <si>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</si>
  <si>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</si>
  <si>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</si>
  <si>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</si>
  <si>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</si>
  <si>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</si>
  <si>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</si>
  <si>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</si>
  <si>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</si>
  <si>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</si>
  <si>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</si>
  <si>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</si>
  <si>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</si>
  <si>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</si>
  <si>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</si>
  <si>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</si>
  <si>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</si>
  <si>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</si>
  <si>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</si>
  <si>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</si>
  <si>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</si>
  <si>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</si>
  <si>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</si>
  <si>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</si>
  <si>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</si>
  <si>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</si>
  <si>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</si>
  <si>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</si>
  <si>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</si>
  <si>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</si>
  <si>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</si>
  <si>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</si>
  <si>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</si>
  <si>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</si>
  <si>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</si>
  <si>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</si>
  <si>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</si>
  <si>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</si>
  <si>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</si>
  <si>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</si>
  <si>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</si>
  <si>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</si>
  <si>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</si>
  <si>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</si>
  <si>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</si>
  <si>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</si>
  <si>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</si>
  <si>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</si>
  <si>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</si>
  <si>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</si>
  <si>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</si>
  <si>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</si>
  <si>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</si>
  <si>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</si>
  <si>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</si>
  <si>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</si>
  <si>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</si>
  <si>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</si>
  <si>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</si>
  <si>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</si>
  <si>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</si>
  <si>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</si>
  <si>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</si>
  <si>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</si>
  <si>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</si>
  <si>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</si>
  <si>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</si>
  <si>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</si>
  <si>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</si>
  <si>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</si>
  <si>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</si>
  <si>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</si>
  <si>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</si>
  <si>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</si>
  <si>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</si>
  <si>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</si>
  <si>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</si>
  <si>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</si>
  <si>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</si>
  <si>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</si>
  <si>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</si>
  <si>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</si>
  <si>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</si>
  <si>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</si>
  <si>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</si>
  <si>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</si>
  <si>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</si>
  <si>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</si>
  <si>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</si>
  <si>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</si>
  <si>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</si>
  <si>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</si>
  <si>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</si>
  <si>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</si>
  <si>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</si>
  <si>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</si>
  <si>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</si>
  <si>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</si>
  <si>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</si>
  <si>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</si>
  <si>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</si>
  <si>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</si>
  <si>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</si>
  <si>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</si>
  <si>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</si>
  <si>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</si>
  <si>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</si>
  <si>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</si>
  <si>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</si>
  <si>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</si>
  <si>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</si>
  <si>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</si>
  <si>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</si>
  <si>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</si>
  <si>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</si>
  <si>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</si>
  <si>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</si>
  <si>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</si>
  <si>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</si>
  <si>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</si>
  <si>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</si>
  <si>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</si>
  <si>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</si>
  <si>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</si>
  <si>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</si>
  <si>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</si>
  <si>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</si>
  <si>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</si>
  <si>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</si>
  <si>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</si>
  <si>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</si>
  <si>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</si>
  <si>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</si>
  <si>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</si>
  <si>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</si>
  <si>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</si>
  <si>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</si>
  <si>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</si>
  <si>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</si>
  <si>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</si>
  <si>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</si>
  <si>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</si>
  <si>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</si>
  <si>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</si>
  <si>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</si>
  <si>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</si>
  <si>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</si>
  <si>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</si>
  <si>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</si>
  <si>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</si>
  <si>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</si>
  <si>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</si>
  <si>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</si>
  <si>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</si>
  <si>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</si>
  <si>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</si>
  <si>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</si>
  <si>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</si>
  <si>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</si>
  <si>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</si>
  <si>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</si>
  <si>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</si>
  <si>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</si>
  <si>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</si>
  <si>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</si>
  <si>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</si>
  <si>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</si>
  <si>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</si>
  <si>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</si>
  <si>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</si>
  <si>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</si>
  <si>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</si>
  <si>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</si>
  <si>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</si>
  <si>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</si>
  <si>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</si>
  <si>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</si>
  <si>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</si>
  <si>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</si>
  <si>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</si>
  <si>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</si>
  <si>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</si>
  <si>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</si>
  <si>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</si>
  <si>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</si>
  <si>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</si>
  <si>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</si>
  <si>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</si>
  <si>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</si>
  <si>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</si>
  <si>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</si>
  <si>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</si>
  <si>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</si>
  <si>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</si>
  <si>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</si>
  <si>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</si>
  <si>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</si>
  <si>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</si>
  <si>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</si>
  <si>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</si>
  <si>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</si>
  <si>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</si>
  <si>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</si>
  <si>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</si>
  <si>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</si>
  <si>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</si>
  <si>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</si>
  <si>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</si>
  <si>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</si>
  <si>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</si>
  <si>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</si>
  <si>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</si>
  <si>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</si>
  <si>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</si>
  <si>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</si>
  <si>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</si>
  <si>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</si>
  <si>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</si>
  <si>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</si>
  <si>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</si>
  <si>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</si>
  <si>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</si>
  <si>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</si>
  <si>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</si>
  <si>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</si>
  <si>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</si>
  <si>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</si>
  <si>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</si>
  <si>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</si>
  <si>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</si>
  <si>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</si>
  <si>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</si>
  <si>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</si>
  <si>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</si>
  <si>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</si>
  <si>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</si>
  <si>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</si>
  <si>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</si>
  <si>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</si>
  <si>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</si>
  <si>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</si>
  <si>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</si>
  <si>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</si>
  <si>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</si>
  <si>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</si>
  <si>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</si>
  <si>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</si>
  <si>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</si>
  <si>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</si>
  <si>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</si>
  <si>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</si>
  <si>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</si>
  <si>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</si>
  <si>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</si>
  <si>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</si>
  <si>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</si>
  <si>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</si>
  <si>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</si>
  <si>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</si>
  <si>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</si>
  <si>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</si>
  <si>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</si>
  <si>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</si>
  <si>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</si>
  <si>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</si>
  <si>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</si>
  <si>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</si>
  <si>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</si>
  <si>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</si>
  <si>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</si>
  <si>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</si>
  <si>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</si>
  <si>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</si>
  <si>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</si>
  <si>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</si>
  <si>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</si>
  <si>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</si>
  <si>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</si>
  <si>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</si>
  <si>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</si>
  <si>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</si>
  <si>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</si>
  <si>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</si>
  <si>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</si>
  <si>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</si>
  <si>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</si>
  <si>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</si>
  <si>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</si>
  <si>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</si>
  <si>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</si>
  <si>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</si>
  <si>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</si>
  <si>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</si>
  <si>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</si>
  <si>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</si>
  <si>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</si>
  <si>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</si>
  <si>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</si>
  <si>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</si>
  <si>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</si>
  <si>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</si>
  <si>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</si>
  <si>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</si>
  <si>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</si>
  <si>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</si>
  <si>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</si>
  <si>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</si>
  <si>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</si>
  <si>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</si>
  <si>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</si>
  <si>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</si>
  <si>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</si>
  <si>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</si>
  <si>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</si>
  <si>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</si>
  <si>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</si>
  <si>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</si>
  <si>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</si>
  <si>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</si>
  <si>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</si>
  <si>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</si>
  <si>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</si>
  <si>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</si>
  <si>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  <charset val="204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</si>
  <si>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</si>
  <si>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</si>
  <si>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</si>
  <si>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</si>
  <si>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</si>
  <si>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</si>
  <si>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</si>
  <si>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</si>
  <si>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</si>
  <si>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</si>
  <si>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</si>
  <si>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</si>
  <si>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</si>
  <si>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</si>
  <si>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</si>
  <si>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</si>
  <si>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</si>
  <si>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</si>
  <si>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</si>
  <si>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</si>
  <si>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</si>
  <si>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</si>
  <si>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</si>
  <si>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</si>
  <si>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</si>
  <si>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</si>
  <si>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</si>
  <si>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</si>
  <si>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</si>
  <si>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</si>
  <si>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</si>
  <si>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</si>
  <si>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</si>
  <si>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</si>
  <si>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</si>
  <si>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</si>
  <si>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</si>
  <si>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</si>
  <si>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</si>
  <si>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</si>
  <si>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</si>
  <si>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</si>
  <si>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</si>
  <si>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</si>
  <si>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</si>
  <si>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</si>
  <si>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</si>
  <si>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</si>
  <si>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</si>
  <si>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</si>
  <si>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</si>
  <si>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</si>
  <si>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</si>
  <si>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</si>
  <si>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</si>
  <si>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</si>
  <si>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</si>
  <si>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</si>
  <si>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</si>
  <si>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</si>
  <si>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</si>
  <si>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</si>
  <si>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</si>
  <si>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</si>
  <si>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</si>
  <si>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</si>
  <si>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</si>
  <si>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</si>
  <si>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</si>
  <si>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</si>
  <si>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</si>
  <si>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</si>
  <si>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</si>
  <si>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</si>
  <si>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</si>
  <si>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</si>
  <si>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</si>
  <si>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</si>
  <si>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</si>
  <si>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</si>
  <si>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</si>
  <si>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</si>
  <si>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</si>
  <si>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</si>
  <si>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</si>
  <si>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</si>
  <si>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</si>
  <si>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</si>
  <si>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</si>
  <si>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</si>
  <si>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</si>
  <si>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</si>
  <si>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</si>
  <si>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</si>
  <si>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</si>
  <si>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</si>
  <si>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</si>
  <si>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</si>
  <si>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</si>
  <si>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</si>
  <si>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</si>
  <si>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</si>
  <si>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</si>
  <si>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</si>
  <si>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</si>
  <si>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</si>
  <si>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</si>
  <si>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</si>
  <si>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</si>
  <si>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</si>
  <si>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</si>
  <si>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</si>
  <si>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</si>
  <si>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</si>
  <si>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</si>
  <si>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</si>
  <si>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</si>
  <si>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</si>
  <si>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</si>
  <si>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</si>
  <si>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</si>
  <si>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</si>
  <si>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</si>
  <si>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</si>
  <si>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</si>
  <si>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</si>
  <si>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</si>
  <si>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</si>
  <si>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</si>
  <si>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</si>
  <si>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</si>
  <si>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</si>
  <si>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</si>
  <si>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  <charset val="204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</si>
  <si>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</si>
  <si>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</si>
  <si>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</si>
  <si>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</si>
  <si>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</si>
  <si>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</si>
  <si>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</si>
  <si>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</si>
  <si>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</si>
  <si>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</si>
  <si>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</si>
  <si>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</si>
  <si>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</si>
  <si>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</si>
  <si>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</si>
  <si>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</si>
  <si>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</si>
  <si>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</si>
  <si>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</si>
  <si>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</si>
  <si>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</si>
  <si>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</si>
  <si>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</si>
  <si>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</si>
  <si>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</si>
  <si>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</si>
  <si>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</si>
  <si>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</si>
  <si>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</si>
  <si>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</si>
  <si>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</si>
  <si>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</si>
  <si>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</si>
  <si>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</si>
  <si>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</si>
  <si>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</si>
  <si>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</si>
  <si>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</si>
  <si>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</si>
  <si>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</si>
  <si>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</si>
  <si>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</si>
  <si>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</si>
  <si>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</si>
  <si>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</si>
  <si>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</si>
  <si>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</si>
  <si>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</si>
  <si>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</si>
  <si>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</si>
  <si>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</si>
  <si>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</si>
  <si>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</si>
  <si>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</si>
  <si>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</si>
  <si>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</si>
  <si>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</si>
  <si>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</si>
  <si>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</si>
  <si>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</si>
  <si>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</si>
  <si>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</si>
  <si>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</si>
  <si>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</si>
  <si>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</si>
  <si>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</si>
  <si>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</si>
  <si>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</si>
  <si>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</si>
  <si>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</si>
  <si>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</si>
  <si>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</si>
  <si>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</si>
  <si>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</si>
  <si>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</si>
  <si>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</si>
  <si>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</si>
  <si>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</si>
  <si>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</si>
  <si>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</si>
  <si>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</si>
  <si>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</si>
  <si>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</si>
  <si>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</si>
  <si>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</si>
  <si>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</si>
  <si>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</si>
  <si>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</si>
  <si>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</si>
  <si>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</si>
  <si>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</si>
  <si>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</si>
  <si>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</si>
  <si>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</si>
  <si>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</si>
  <si>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</si>
  <si>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</si>
  <si>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</si>
  <si>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</si>
  <si>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</si>
  <si>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</si>
  <si>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</si>
  <si>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</si>
  <si>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</si>
  <si>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</si>
  <si>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</si>
  <si>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</si>
  <si>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</si>
  <si>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</si>
  <si>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</si>
  <si>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</si>
  <si>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</si>
  <si>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</si>
  <si>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</si>
  <si>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</si>
  <si>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</si>
  <si>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</si>
  <si>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</si>
  <si>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</si>
  <si>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</si>
  <si>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</si>
  <si>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</si>
  <si>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</si>
  <si>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</si>
  <si>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</si>
  <si>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</si>
  <si>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</si>
  <si>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</si>
  <si>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</si>
  <si>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</si>
  <si>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</si>
  <si>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</si>
  <si>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</si>
  <si>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</si>
  <si>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</si>
  <si>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</si>
  <si>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</si>
  <si>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</si>
  <si>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</si>
  <si>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</si>
  <si>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</si>
  <si>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</si>
  <si>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</si>
  <si>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</si>
  <si>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</si>
  <si>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</si>
  <si>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</si>
  <si>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</si>
  <si>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</si>
  <si>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</si>
  <si>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</si>
  <si>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</si>
  <si>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</si>
  <si>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</si>
  <si>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</si>
  <si>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</si>
  <si>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</si>
  <si>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</si>
  <si>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</si>
  <si>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</si>
  <si>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</si>
  <si>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</si>
  <si>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</si>
  <si>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</si>
  <si>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</si>
  <si>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</si>
  <si>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</si>
  <si>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</si>
  <si>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</si>
  <si>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</si>
  <si>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</si>
  <si>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</si>
  <si>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</si>
  <si>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</si>
  <si>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</si>
  <si>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</si>
  <si>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</si>
  <si>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</si>
  <si>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</si>
  <si>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</si>
  <si>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</si>
  <si>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</si>
  <si>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</si>
  <si>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</si>
  <si>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</si>
  <si>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</si>
  <si>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</si>
  <si>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</si>
  <si>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</si>
  <si>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</si>
  <si>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</si>
  <si>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</si>
  <si>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</si>
  <si>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</si>
  <si>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</si>
  <si>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</si>
  <si>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</si>
  <si>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</si>
  <si>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</si>
  <si>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</si>
  <si>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</si>
  <si>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</si>
  <si>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</si>
  <si>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</si>
  <si>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</si>
  <si>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</si>
  <si>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</si>
  <si>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</si>
  <si>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</si>
  <si>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</si>
  <si>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</si>
  <si>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</si>
  <si>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</si>
  <si>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</si>
  <si>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</si>
  <si>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</si>
  <si>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</si>
  <si>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</si>
  <si>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</si>
  <si>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</si>
  <si>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</si>
  <si>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</si>
  <si>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</si>
  <si>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</si>
  <si>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</si>
  <si>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</si>
  <si>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</si>
  <si>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</si>
  <si>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</si>
  <si>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</si>
  <si>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</si>
  <si>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</si>
  <si>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</si>
  <si>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</si>
  <si>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</si>
  <si>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</si>
  <si>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</si>
  <si>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</si>
  <si>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</si>
  <si>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</si>
  <si>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</si>
  <si>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</si>
  <si>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</si>
  <si>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</si>
  <si>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</si>
  <si>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</si>
  <si>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</si>
  <si>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</si>
  <si>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</si>
  <si>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</si>
  <si>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</si>
  <si>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</si>
  <si>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</si>
  <si>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</si>
  <si>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</si>
  <si>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</si>
  <si>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</si>
  <si>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</si>
  <si>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</si>
  <si>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</si>
  <si>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</si>
  <si>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</si>
  <si>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</si>
  <si>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</si>
  <si>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</si>
  <si>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</si>
  <si>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</si>
  <si>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</si>
  <si>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</si>
  <si>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</si>
  <si>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</si>
  <si>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</si>
  <si>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</si>
  <si>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</si>
  <si>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</si>
  <si>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</si>
  <si>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</si>
  <si>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</si>
  <si>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</si>
  <si>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</si>
  <si>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</si>
  <si>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</si>
  <si>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</si>
  <si>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</si>
  <si>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</si>
  <si>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</si>
  <si>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</si>
  <si>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</si>
  <si>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</si>
  <si>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</si>
  <si>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</si>
  <si>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</si>
  <si>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</si>
  <si>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</si>
  <si>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</si>
  <si>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</si>
  <si>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</si>
  <si>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</si>
  <si>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</si>
  <si>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</si>
  <si>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</si>
  <si>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</si>
  <si>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</si>
  <si>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</si>
  <si>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</si>
  <si>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</si>
  <si>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</si>
  <si>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</si>
  <si>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</si>
  <si>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</si>
  <si>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</si>
  <si>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</si>
  <si>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</si>
  <si>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</si>
  <si>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</si>
  <si>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</si>
  <si>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</si>
  <si>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</si>
  <si>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</si>
  <si>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</si>
  <si>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</si>
  <si>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</si>
  <si>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</si>
  <si>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</si>
  <si>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</si>
  <si>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</si>
  <si>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</si>
  <si>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</si>
  <si>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</si>
  <si>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12. Сведения о платных дополнительных образовательных услугах
за 2013/2014 учебный год</t>
  </si>
  <si>
    <t>Раздел 14. Кружковая работа обучающихся за 2013/2014 учебный год</t>
  </si>
  <si>
    <r>
      <t xml:space="preserve">Раздел 15. Сведения об обучающихся, выбывших из учреждения в течение 2013/2014 учебного года
и летнего периода 2014 г
</t>
    </r>
    <r>
      <rPr>
        <sz val="10"/>
        <rFont val="Times New Roman"/>
        <family val="1"/>
        <charset val="204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</si>
  <si>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</si>
  <si>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</si>
  <si>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</si>
  <si>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</si>
  <si>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</si>
  <si>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</si>
  <si>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</si>
  <si>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</si>
  <si>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</si>
  <si>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</si>
  <si>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</si>
  <si>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</si>
  <si>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</si>
  <si>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</si>
  <si>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</si>
  <si>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</si>
  <si>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</si>
  <si>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</si>
  <si>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</si>
  <si>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</si>
  <si>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</si>
  <si>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</si>
  <si>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</si>
  <si>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</si>
  <si>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</si>
  <si>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</si>
  <si>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</si>
  <si>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</si>
  <si>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</si>
  <si>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</si>
  <si>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</si>
  <si>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</si>
  <si>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</si>
  <si>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</si>
  <si>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</si>
  <si>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</si>
  <si>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</si>
  <si>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</si>
  <si>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</si>
  <si>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</si>
  <si>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</si>
  <si>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</si>
  <si>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</si>
  <si>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</si>
  <si>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</si>
  <si>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</si>
  <si>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</si>
  <si>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</si>
  <si>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</si>
  <si>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</si>
  <si>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</si>
  <si>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</si>
  <si>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</si>
  <si>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</si>
  <si>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</si>
  <si>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</si>
  <si>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</si>
  <si>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</si>
  <si>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</si>
  <si>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</si>
  <si>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</si>
  <si>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</si>
  <si>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</si>
  <si>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</si>
  <si>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</si>
  <si>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</si>
  <si>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</si>
  <si>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</si>
  <si>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</si>
  <si>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</si>
  <si>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</si>
  <si>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</si>
  <si>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</si>
  <si>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</si>
  <si>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</si>
  <si>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</si>
  <si>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</si>
  <si>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</si>
  <si>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</si>
  <si>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</si>
  <si>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</si>
  <si>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</si>
  <si>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</si>
  <si>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</si>
  <si>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</si>
  <si>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</si>
  <si>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</si>
  <si>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</si>
  <si>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</si>
  <si>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</si>
  <si>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</si>
  <si>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</si>
  <si>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</si>
  <si>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</si>
  <si>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</si>
  <si>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</si>
  <si>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</si>
  <si>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</si>
  <si>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</si>
  <si>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</si>
  <si>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</si>
  <si>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</si>
  <si>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</si>
  <si>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</si>
  <si>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</si>
  <si>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</si>
  <si>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</si>
  <si>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</si>
  <si>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</si>
  <si>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</si>
  <si>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</si>
  <si>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</si>
  <si>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</si>
  <si>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</si>
  <si>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</si>
  <si>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</si>
  <si>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</si>
  <si>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</si>
  <si>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</si>
  <si>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</si>
  <si>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</si>
  <si>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</si>
  <si>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</si>
  <si>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</si>
  <si>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</si>
  <si>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</si>
  <si>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</si>
  <si>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</si>
  <si>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</si>
  <si>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</si>
  <si>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</si>
  <si>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</si>
  <si>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</si>
  <si>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</si>
  <si>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</si>
  <si>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</si>
  <si>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</si>
  <si>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</si>
  <si>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</si>
  <si>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</si>
  <si>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</si>
  <si>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</si>
  <si>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</si>
  <si>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</si>
  <si>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</si>
  <si>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</si>
  <si>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</si>
  <si>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</si>
  <si>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</si>
  <si>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</si>
  <si>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</si>
  <si>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</si>
  <si>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</si>
  <si>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</si>
  <si>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</si>
  <si>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</si>
  <si>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</si>
  <si>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</si>
  <si>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</si>
  <si>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</si>
  <si>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</si>
  <si>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</si>
  <si>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</si>
  <si>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</si>
  <si>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</si>
  <si>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</si>
  <si>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</si>
  <si>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</si>
  <si>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</si>
  <si>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</si>
  <si>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</si>
  <si>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</si>
  <si>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</si>
  <si>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</si>
  <si>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</si>
  <si>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</si>
  <si>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</si>
  <si>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</si>
  <si>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</si>
  <si>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</si>
  <si>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</si>
  <si>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</si>
  <si>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</si>
  <si>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</si>
  <si>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</si>
  <si>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</si>
  <si>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</si>
  <si>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</si>
  <si>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</si>
  <si>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</si>
  <si>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</si>
  <si>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</si>
  <si>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</si>
  <si>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</si>
  <si>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</si>
  <si>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</si>
  <si>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</si>
  <si>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</si>
  <si>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</si>
  <si>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</si>
  <si>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</si>
  <si>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</si>
  <si>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</si>
  <si>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</si>
  <si>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</si>
  <si>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</si>
  <si>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</si>
  <si>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</si>
  <si>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</si>
  <si>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</si>
  <si>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</si>
  <si>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</si>
  <si>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</si>
  <si>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</si>
  <si>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</si>
  <si>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</si>
  <si>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</si>
  <si>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</si>
  <si>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</si>
  <si>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</si>
  <si>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</si>
  <si>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</si>
  <si>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</si>
  <si>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</si>
  <si>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</si>
  <si>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</si>
  <si>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</si>
  <si>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</si>
  <si>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</si>
  <si>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</si>
  <si>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</si>
  <si>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</si>
  <si>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</si>
  <si>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</si>
  <si>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</si>
  <si>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</si>
  <si>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</si>
  <si>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</si>
  <si>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</si>
  <si>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</si>
  <si>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</si>
  <si>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</si>
  <si>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</si>
  <si>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</si>
  <si>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</si>
  <si>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</si>
  <si>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</si>
  <si>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</si>
  <si>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</si>
  <si>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</si>
  <si>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</si>
  <si>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</si>
  <si>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</si>
  <si>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</si>
  <si>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</si>
  <si>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</si>
  <si>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</si>
  <si>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</si>
  <si>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</si>
  <si>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</si>
  <si>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</si>
  <si>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</si>
  <si>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</si>
  <si>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</si>
  <si>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</si>
  <si>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</si>
  <si>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</si>
  <si>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</si>
  <si>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</si>
  <si>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</si>
  <si>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</si>
  <si>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</si>
  <si>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</si>
  <si>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</si>
  <si>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</si>
  <si>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</si>
  <si>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</si>
  <si>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</si>
  <si>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</si>
  <si>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</si>
  <si>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</si>
  <si>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</si>
  <si>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</si>
  <si>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</si>
  <si>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</si>
  <si>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</si>
  <si>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</si>
  <si>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</si>
  <si>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</si>
  <si>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</si>
  <si>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</si>
  <si>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</si>
  <si>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</si>
  <si>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</si>
  <si>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</si>
  <si>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</si>
  <si>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</si>
  <si>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</si>
  <si>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</si>
  <si>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</si>
  <si>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</si>
  <si>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</si>
  <si>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</si>
  <si>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</si>
  <si>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</si>
  <si>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</si>
  <si>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</si>
  <si>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</si>
  <si>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</si>
  <si>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</si>
  <si>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</si>
  <si>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</si>
  <si>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</si>
  <si>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</si>
  <si>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</si>
  <si>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</si>
  <si>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</si>
  <si>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</si>
  <si>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</si>
  <si>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</si>
  <si>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</si>
  <si>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</si>
  <si>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</si>
  <si>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</si>
  <si>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</si>
  <si>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</si>
  <si>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</si>
  <si>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</si>
  <si>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</si>
  <si>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</si>
  <si>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</si>
  <si>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</si>
  <si>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</si>
  <si>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</si>
  <si>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</si>
  <si>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</si>
  <si>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</si>
  <si>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</si>
  <si>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</si>
  <si>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</si>
  <si>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</si>
  <si>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</si>
  <si>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</si>
  <si>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</si>
  <si>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</si>
  <si>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</si>
  <si>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</si>
  <si>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</si>
  <si>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</si>
  <si>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</si>
  <si>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</si>
  <si>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</si>
  <si>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</si>
  <si>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</si>
  <si>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</si>
  <si>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</si>
  <si>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</si>
  <si>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</si>
  <si>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</si>
  <si>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</si>
  <si>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</si>
  <si>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</si>
  <si>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</si>
  <si>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</si>
  <si>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</si>
  <si>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</si>
  <si>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</si>
  <si>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</si>
  <si>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</si>
  <si>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</si>
  <si>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</si>
  <si>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</si>
  <si>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</si>
  <si>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</si>
  <si>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</si>
  <si>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</si>
  <si>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</si>
  <si>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</si>
  <si>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</si>
  <si>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</si>
  <si>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</si>
  <si>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</si>
  <si>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</si>
  <si>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</si>
  <si>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</si>
  <si>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</si>
  <si>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</si>
  <si>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</si>
  <si>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</si>
  <si>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</si>
  <si>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</si>
  <si>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</si>
  <si>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</si>
  <si>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</si>
  <si>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</si>
  <si>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</si>
  <si>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</si>
  <si>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</si>
  <si>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</si>
  <si>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</si>
  <si>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</si>
  <si>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</si>
  <si>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</si>
  <si>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</si>
  <si>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</si>
  <si>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</si>
  <si>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</si>
  <si>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</si>
  <si>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</si>
  <si>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</si>
  <si>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</si>
  <si>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</si>
  <si>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</si>
  <si>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</si>
  <si>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</si>
  <si>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</si>
  <si>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</si>
  <si>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</si>
  <si>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</si>
  <si>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</si>
  <si>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</si>
  <si>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</si>
  <si>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</si>
  <si>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</si>
  <si>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</si>
  <si>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</si>
  <si>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</si>
  <si>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</si>
  <si>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</si>
  <si>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</si>
  <si>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</si>
  <si>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</si>
  <si>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</si>
  <si>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</si>
  <si>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</si>
  <si>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</si>
  <si>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</si>
  <si>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</si>
  <si>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</si>
  <si>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</si>
  <si>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</si>
  <si>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</si>
  <si>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</si>
  <si>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</si>
  <si>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</si>
  <si>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</si>
  <si>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</si>
  <si>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</si>
  <si>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</si>
  <si>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</si>
  <si>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</si>
  <si>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</si>
  <si>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</si>
  <si>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</si>
  <si>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</si>
  <si>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</si>
  <si>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</si>
  <si>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</si>
  <si>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</si>
  <si>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</si>
  <si>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</si>
  <si>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</si>
  <si>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</si>
  <si>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</si>
  <si>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</si>
  <si>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</si>
  <si>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</si>
  <si>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</si>
  <si>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</si>
  <si>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</si>
  <si>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</si>
  <si>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</si>
  <si>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</si>
  <si>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</si>
  <si>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</si>
  <si>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</si>
  <si>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</si>
  <si>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</si>
  <si>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</si>
  <si>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</si>
  <si>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</si>
  <si>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</si>
  <si>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</si>
  <si>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</si>
  <si>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</si>
  <si>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</si>
  <si>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</si>
  <si>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</si>
  <si>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</si>
  <si>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</si>
  <si>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</si>
  <si>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</si>
  <si>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</si>
  <si>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</si>
  <si>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</si>
  <si>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</si>
  <si>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</si>
  <si>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</si>
  <si>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</si>
  <si>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</si>
  <si>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</si>
  <si>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</si>
  <si>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</si>
  <si>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</si>
  <si>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</si>
  <si>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</si>
  <si>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</si>
  <si>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</si>
  <si>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</si>
  <si>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</si>
  <si>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</si>
  <si>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</si>
  <si>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</si>
  <si>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</si>
  <si>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</si>
  <si>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</si>
  <si>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</si>
  <si>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</si>
  <si>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</si>
  <si>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</si>
  <si>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</si>
  <si>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</si>
  <si>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</si>
  <si>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</si>
  <si>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</si>
  <si>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</si>
  <si>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</si>
  <si>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</si>
  <si>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</si>
  <si>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</si>
  <si>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</si>
  <si>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</si>
  <si>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</si>
  <si>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</si>
  <si>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</si>
  <si>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</si>
  <si>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</si>
  <si>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</si>
  <si>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</si>
  <si>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</si>
  <si>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</si>
  <si>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</si>
  <si>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</si>
  <si>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</si>
  <si>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</si>
  <si>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</si>
  <si>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</si>
  <si>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</si>
  <si>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</si>
  <si>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</si>
  <si>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</si>
  <si>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</si>
  <si>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</si>
  <si>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</si>
  <si>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</si>
  <si>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</si>
  <si>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</si>
  <si>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</si>
  <si>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</si>
  <si>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</si>
  <si>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</si>
  <si>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</si>
  <si>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</si>
  <si>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</si>
  <si>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</si>
  <si>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</si>
  <si>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</si>
  <si>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</si>
  <si>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</si>
  <si>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</si>
  <si>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</si>
  <si>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</si>
  <si>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</si>
  <si>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</si>
  <si>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</si>
  <si>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</si>
  <si>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</si>
  <si>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</si>
  <si>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</si>
  <si>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</si>
  <si>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</si>
  <si>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</si>
  <si>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</si>
  <si>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</si>
  <si>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</si>
  <si>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</si>
  <si>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</si>
  <si>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</si>
  <si>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</si>
  <si>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</si>
  <si>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</si>
  <si>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</si>
  <si>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</si>
  <si>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</si>
  <si>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</si>
  <si>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</si>
  <si>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</si>
  <si>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</si>
  <si>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</si>
  <si>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</si>
  <si>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</si>
  <si>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</si>
  <si>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</si>
  <si>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</si>
  <si>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</si>
  <si>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</si>
  <si>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</si>
  <si>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</si>
  <si>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</si>
  <si>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</si>
  <si>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</si>
  <si>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</si>
  <si>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</si>
  <si>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</si>
  <si>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</si>
  <si>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</si>
  <si>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</si>
  <si>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</si>
  <si>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</si>
  <si>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</si>
  <si>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</si>
  <si>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</si>
  <si>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</si>
  <si>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</si>
  <si>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</si>
  <si>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</si>
  <si>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</si>
  <si>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</si>
  <si>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</si>
  <si>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</si>
  <si>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</si>
  <si>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  <charset val="204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</si>
  <si>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</si>
  <si>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</si>
  <si>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</si>
  <si>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</si>
  <si>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</si>
  <si>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</si>
  <si>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</si>
  <si>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</si>
  <si>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</si>
  <si>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</si>
  <si>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</si>
  <si>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</si>
  <si>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</si>
  <si>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</si>
  <si>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</si>
  <si>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</si>
  <si>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</si>
  <si>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</si>
  <si>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</si>
  <si>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</si>
  <si>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</si>
  <si>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</si>
  <si>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</si>
  <si>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</si>
  <si>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</si>
  <si>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</si>
  <si>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</si>
  <si>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</si>
  <si>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</si>
  <si>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</si>
  <si>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</si>
  <si>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</si>
  <si>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</si>
  <si>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</si>
  <si>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</si>
  <si>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</si>
  <si>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</si>
  <si>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</si>
  <si>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</si>
  <si>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</si>
  <si>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</si>
  <si>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</si>
  <si>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</si>
  <si>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</si>
  <si>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</si>
  <si>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</si>
  <si>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</si>
  <si>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</si>
  <si>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</si>
  <si>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</si>
  <si>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</si>
  <si>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</si>
  <si>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</si>
  <si>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</si>
  <si>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</si>
  <si>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</si>
  <si>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</si>
  <si>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</si>
  <si>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</si>
  <si>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</si>
  <si>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</si>
  <si>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</si>
  <si>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</si>
  <si>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</si>
  <si>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</si>
  <si>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</si>
  <si>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</si>
  <si>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</si>
  <si>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</si>
  <si>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</si>
  <si>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0</t>
  </si>
  <si>
    <t>муниципальное общеобразовательное учреждение "Средняя общеобразовательная школа" пст.Визиндор</t>
  </si>
  <si>
    <t>168105, РК, Сысольский район, п.Визиндор, ул. Интернациональная, 1а</t>
  </si>
  <si>
    <t>директор</t>
  </si>
  <si>
    <t>М.А.Макарова</t>
  </si>
  <si>
    <t>8(2131)96-0-47</t>
  </si>
  <si>
    <t>53703322</t>
  </si>
  <si>
    <t>87232813001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</si>
</sst>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00"/>
    <numFmt numFmtId="166" formatCode="0000000"/>
    <numFmt numFmtId="167" formatCode="\(00\)"/>
  </numFmts>
  <fonts count="20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color indexed="10"/>
      <name val="Arial Cyr"/>
      <charset val="204"/>
    </font>
    <font>
      <sz val="10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/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Protection="1"/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 applyProtection="1">
      <alignment horizontal="center" wrapText="1"/>
    </xf>
    <xf numFmtId="0" fontId="3" fillId="0" borderId="1" xfId="0" applyFont="1" applyBorder="1" applyAlignment="1">
      <alignment vertical="center"/>
    </xf>
    <xf numFmtId="165" fontId="3" fillId="0" borderId="2" xfId="0" applyNumberFormat="1" applyFont="1" applyBorder="1" applyAlignment="1">
      <alignment horizontal="center" wrapText="1"/>
    </xf>
    <xf numFmtId="3" fontId="4" fillId="3" borderId="12" xfId="0" applyNumberFormat="1" applyFont="1" applyFill="1" applyBorder="1" applyAlignment="1" applyProtection="1">
      <alignment horizontal="right" wrapText="1"/>
    </xf>
    <xf numFmtId="3" fontId="4" fillId="3" borderId="13" xfId="0" applyNumberFormat="1" applyFont="1" applyFill="1" applyBorder="1" applyAlignment="1" applyProtection="1">
      <alignment horizontal="right" wrapText="1"/>
    </xf>
    <xf numFmtId="3" fontId="4" fillId="3" borderId="1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165" fontId="3" fillId="0" borderId="11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 inden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justify" vertical="center" wrapText="1"/>
    </xf>
    <xf numFmtId="0" fontId="0" fillId="0" borderId="11" xfId="0" applyBorder="1"/>
    <xf numFmtId="0" fontId="3" fillId="0" borderId="11" xfId="0" applyFont="1" applyBorder="1"/>
    <xf numFmtId="0" fontId="3" fillId="0" borderId="1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15" fillId="4" borderId="0" xfId="0" applyFont="1" applyFill="1" applyProtection="1">
      <protection hidden="1"/>
    </xf>
    <xf numFmtId="0" fontId="1" fillId="4" borderId="0" xfId="0" applyFont="1" applyFill="1" applyProtection="1">
      <protection hidden="1"/>
    </xf>
    <xf numFmtId="0" fontId="1" fillId="0" borderId="0" xfId="0" applyFont="1"/>
    <xf numFmtId="0" fontId="15" fillId="5" borderId="0" xfId="0" applyFont="1" applyFill="1" applyProtection="1">
      <protection hidden="1"/>
    </xf>
    <xf numFmtId="0" fontId="3" fillId="6" borderId="0" xfId="0" applyFont="1" applyFill="1"/>
    <xf numFmtId="3" fontId="1" fillId="0" borderId="0" xfId="0" applyNumberFormat="1" applyFont="1"/>
    <xf numFmtId="3" fontId="3" fillId="6" borderId="0" xfId="0" applyNumberFormat="1" applyFont="1" applyFill="1"/>
    <xf numFmtId="0" fontId="3" fillId="0" borderId="0" xfId="0" applyFont="1" applyBorder="1"/>
    <xf numFmtId="0" fontId="16" fillId="4" borderId="0" xfId="0" applyFont="1" applyFill="1" applyProtection="1">
      <protection hidden="1"/>
    </xf>
    <xf numFmtId="0" fontId="0" fillId="4" borderId="0" xfId="0" applyFill="1"/>
    <xf numFmtId="0" fontId="14" fillId="5" borderId="0" xfId="0" applyFont="1" applyFill="1" applyProtection="1">
      <protection hidden="1"/>
    </xf>
    <xf numFmtId="0" fontId="14" fillId="0" borderId="0" xfId="0" applyFont="1"/>
    <xf numFmtId="0" fontId="3" fillId="0" borderId="0" xfId="0" applyFont="1" applyAlignment="1" applyProtection="1">
      <alignment horizontal="left" vertical="center"/>
    </xf>
    <xf numFmtId="14" fontId="0" fillId="0" borderId="0" xfId="0" applyNumberFormat="1"/>
    <xf numFmtId="49" fontId="3" fillId="0" borderId="0" xfId="0" applyNumberFormat="1" applyFont="1"/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wrapText="1"/>
    </xf>
    <xf numFmtId="3" fontId="3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vertical="center" wrapText="1"/>
    </xf>
    <xf numFmtId="3" fontId="3" fillId="2" borderId="13" xfId="0" applyNumberFormat="1" applyFont="1" applyFill="1" applyBorder="1" applyAlignment="1" applyProtection="1">
      <alignment horizontal="right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center"/>
    </xf>
    <xf numFmtId="0" fontId="3" fillId="0" borderId="13" xfId="0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 applyProtection="1">
      <alignment horizontal="right" wrapText="1"/>
      <protection locked="0"/>
    </xf>
    <xf numFmtId="3" fontId="3" fillId="0" borderId="1" xfId="0" applyNumberFormat="1" applyFont="1" applyBorder="1" applyAlignment="1"/>
    <xf numFmtId="0" fontId="3" fillId="0" borderId="4" xfId="0" applyFont="1" applyBorder="1" applyAlignment="1">
      <alignment vertical="center" wrapText="1"/>
    </xf>
    <xf numFmtId="165" fontId="3" fillId="0" borderId="11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4" xfId="0" applyFont="1" applyBorder="1" applyAlignment="1">
      <alignment horizontal="center" wrapText="1"/>
    </xf>
    <xf numFmtId="3" fontId="2" fillId="2" borderId="13" xfId="0" applyNumberFormat="1" applyFont="1" applyFill="1" applyBorder="1" applyAlignment="1" applyProtection="1">
      <alignment horizontal="right" wrapText="1"/>
      <protection locked="0"/>
    </xf>
    <xf numFmtId="167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justify" wrapText="1"/>
    </xf>
    <xf numFmtId="49" fontId="3" fillId="2" borderId="5" xfId="0" applyNumberFormat="1" applyFont="1" applyFill="1" applyBorder="1" applyAlignment="1" applyProtection="1">
      <alignment vertical="center" wrapText="1"/>
      <protection locked="0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 applyProtection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wrapText="1"/>
    </xf>
    <xf numFmtId="3" fontId="4" fillId="3" borderId="2" xfId="0" applyNumberFormat="1" applyFont="1" applyFill="1" applyBorder="1" applyAlignment="1" applyProtection="1">
      <alignment horizontal="right"/>
    </xf>
    <xf numFmtId="3" fontId="4" fillId="3" borderId="5" xfId="0" applyNumberFormat="1" applyFont="1" applyFill="1" applyBorder="1" applyAlignment="1" applyProtection="1">
      <alignment horizontal="right"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3" fontId="2" fillId="2" borderId="15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4" fillId="3" borderId="6" xfId="0" applyNumberFormat="1" applyFont="1" applyFill="1" applyBorder="1" applyAlignment="1" applyProtection="1">
      <alignment horizontal="right"/>
    </xf>
    <xf numFmtId="3" fontId="2" fillId="2" borderId="9" xfId="0" applyNumberFormat="1" applyFont="1" applyFill="1" applyBorder="1" applyAlignment="1" applyProtection="1">
      <alignment horizontal="right" wrapText="1"/>
      <protection locked="0"/>
    </xf>
    <xf numFmtId="3" fontId="4" fillId="3" borderId="9" xfId="0" applyNumberFormat="1" applyFont="1" applyFill="1" applyBorder="1" applyAlignment="1" applyProtection="1">
      <alignment horizontal="right"/>
    </xf>
    <xf numFmtId="3" fontId="2" fillId="2" borderId="5" xfId="0" applyNumberFormat="1" applyFont="1" applyFill="1" applyBorder="1" applyAlignment="1" applyProtection="1">
      <alignment horizontal="right" wrapText="1"/>
      <protection locked="0"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4" fillId="3" borderId="10" xfId="0" applyNumberFormat="1" applyFont="1" applyFill="1" applyBorder="1" applyAlignment="1" applyProtection="1">
      <alignment horizontal="right"/>
    </xf>
    <xf numFmtId="3" fontId="4" fillId="3" borderId="8" xfId="0" applyNumberFormat="1" applyFont="1" applyFill="1" applyBorder="1" applyAlignment="1" applyProtection="1">
      <alignment horizontal="right"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3" fontId="8" fillId="3" borderId="4" xfId="0" applyNumberFormat="1" applyFont="1" applyFill="1" applyBorder="1"/>
    <xf numFmtId="3" fontId="8" fillId="3" borderId="15" xfId="0" applyNumberFormat="1" applyFont="1" applyFill="1" applyBorder="1"/>
    <xf numFmtId="3" fontId="3" fillId="0" borderId="1" xfId="0" applyNumberFormat="1" applyFont="1" applyBorder="1"/>
    <xf numFmtId="3" fontId="3" fillId="0" borderId="0" xfId="0" applyNumberFormat="1" applyFont="1"/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0" fontId="11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3" fontId="18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2" borderId="13" xfId="0" applyFont="1" applyFill="1" applyBorder="1" applyAlignment="1" applyProtection="1">
      <alignment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0" fillId="2" borderId="14" xfId="0" applyFont="1" applyFill="1" applyBorder="1" applyAlignment="1" applyProtection="1">
      <alignment vertical="center"/>
      <protection locked="0"/>
    </xf>
    <xf numFmtId="0" fontId="10" fillId="2" borderId="15" xfId="0" applyFont="1" applyFill="1" applyBorder="1" applyAlignment="1" applyProtection="1">
      <alignment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2" borderId="30" xfId="0" applyNumberFormat="1" applyFont="1" applyFill="1" applyBorder="1" applyAlignment="1" applyProtection="1">
      <alignment horizontal="center" vertical="center"/>
      <protection locked="0"/>
    </xf>
    <xf numFmtId="49" fontId="3" fillId="2" borderId="31" xfId="0" applyNumberFormat="1" applyFont="1" applyFill="1" applyBorder="1" applyAlignment="1" applyProtection="1">
      <alignment horizontal="center" vertical="center"/>
      <protection locked="0"/>
    </xf>
    <xf numFmtId="49" fontId="3" fillId="2" borderId="32" xfId="0" applyNumberFormat="1" applyFont="1" applyFill="1" applyBorder="1" applyAlignment="1" applyProtection="1">
      <alignment horizontal="center" vertical="center"/>
      <protection locked="0"/>
    </xf>
    <xf numFmtId="166" fontId="3" fillId="0" borderId="30" xfId="0" applyNumberFormat="1" applyFont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166" fontId="3" fillId="0" borderId="33" xfId="0" applyNumberFormat="1" applyFont="1" applyBorder="1" applyAlignment="1">
      <alignment horizontal="center" vertical="center"/>
    </xf>
    <xf numFmtId="49" fontId="3" fillId="2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3" fontId="2" fillId="2" borderId="12" xfId="0" applyNumberFormat="1" applyFont="1" applyFill="1" applyBorder="1" applyAlignment="1" applyProtection="1">
      <alignment horizontal="right" wrapText="1"/>
      <protection locked="0"/>
    </xf>
    <xf numFmtId="3" fontId="2" fillId="2" borderId="1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1619250</xdr:colOff>
          <xdr:row>16</xdr:row>
          <xdr:rowOff>238125</xdr:rowOff>
        </xdr:from>
        <xdr:to>
          <xdr:col>0</xdr:col>
          <xdr:colOff>2019300</xdr:colOff>
          <xdr:row>16</xdr:row>
          <xdr:rowOff>438150</xdr:rowOff>
        </xdr:to>
        <xdr:sp macro="" textlink="">
          <xdr:nvSpPr>
            <xdr:cNvPr id="10241" name="TextBox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guid="{8B54CD04-76AE-4500-AFFB-CCFEA798B540}" diskRevisions="1" revisionId="48" version="3" protected="1">
  <header guid="{8B54CD04-76AE-4500-AFFB-CCFEA798B540}" dateTime="2014-10-07T10:23:34" maxSheetId="27" userName="User" r:id="rId3" minRId="48">
    <sheetIdMap count="2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snm rId="48" sheetId="14" oldName="[МТБ школы.xlsx]Раздел 13" newName="[МТБ школы.xlsx]МТБ школы"/>
</revisions>
</file>

<file path=xl/revisions/userNames1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comments" Target="../comments1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23" workbookViewId="0">
      <selection activeCell="BP38" sqref="BP38:CF38"/>
    </sheetView>
  </sheetViews>
  <sheetFormatPr defaultRowHeight="12.75" x14ac:dyDescent="0.2"/>
  <cols>
    <col min="1" max="87" width="1.7109375" style="9" customWidth="1"/>
    <col min="88" max="16384" width="9.140625" style="20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t="13.5" hidden="1" thickBot="1" x14ac:dyDescent="0.25"/>
    <row r="7" spans="1:87" hidden="1" x14ac:dyDescent="0.2"/>
    <row r="8" spans="1:87" hidden="1" x14ac:dyDescent="0.2"/>
    <row r="9" spans="1:87" ht="13.5" hidden="1" thickBot="1" x14ac:dyDescent="0.25"/>
    <row r="10" spans="1:87" ht="20.100000000000001" customHeight="1" thickBot="1" x14ac:dyDescent="0.25">
      <c r="A10" s="70"/>
      <c r="B10" s="46"/>
      <c r="C10" s="46"/>
      <c r="D10" s="46"/>
      <c r="E10" s="46"/>
      <c r="F10" s="46"/>
      <c r="G10" s="47"/>
      <c r="H10" s="208" t="s">
        <v>1467</v>
      </c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10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1:87" ht="13.5" thickBot="1" x14ac:dyDescent="0.25"/>
    <row r="12" spans="1:87" ht="20.100000000000001" customHeight="1" thickBot="1" x14ac:dyDescent="0.25">
      <c r="A12" s="46"/>
      <c r="B12" s="46"/>
      <c r="C12" s="46"/>
      <c r="D12" s="46"/>
      <c r="E12" s="46"/>
      <c r="F12" s="46"/>
      <c r="G12" s="46"/>
      <c r="H12" s="211" t="s">
        <v>1448</v>
      </c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3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5" customHeight="1" thickBot="1" x14ac:dyDescent="0.25"/>
    <row r="14" spans="1:87" ht="39.950000000000003" customHeight="1" thickBot="1" x14ac:dyDescent="0.25">
      <c r="E14" s="214" t="s">
        <v>310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6"/>
    </row>
    <row r="15" spans="1:87" ht="15" customHeight="1" thickBot="1" x14ac:dyDescent="0.25"/>
    <row r="16" spans="1:87" ht="15" customHeight="1" thickBot="1" x14ac:dyDescent="0.25">
      <c r="H16" s="211" t="s">
        <v>499</v>
      </c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3"/>
    </row>
    <row r="17" spans="1:84" ht="20.100000000000001" customHeight="1" thickBot="1" x14ac:dyDescent="0.25"/>
    <row r="18" spans="1:84" ht="15" customHeight="1" x14ac:dyDescent="0.2">
      <c r="K18" s="217" t="s">
        <v>316</v>
      </c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9"/>
    </row>
    <row r="19" spans="1:84" ht="15" customHeight="1" x14ac:dyDescent="0.2">
      <c r="K19" s="180" t="s">
        <v>317</v>
      </c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2"/>
    </row>
    <row r="20" spans="1:84" ht="15" customHeight="1" x14ac:dyDescent="0.2">
      <c r="K20" s="223" t="s">
        <v>1458</v>
      </c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31">
        <v>2014</v>
      </c>
      <c r="AN20" s="231"/>
      <c r="AO20" s="231"/>
      <c r="AP20" s="64" t="s">
        <v>1460</v>
      </c>
      <c r="AQ20" s="181">
        <f>Year+1</f>
        <v>2015</v>
      </c>
      <c r="AR20" s="181"/>
      <c r="AS20" s="181"/>
      <c r="AT20" s="232" t="s">
        <v>1459</v>
      </c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3"/>
    </row>
    <row r="21" spans="1:84" ht="15" customHeight="1" thickBot="1" x14ac:dyDescent="0.25">
      <c r="K21" s="220" t="s">
        <v>315</v>
      </c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2"/>
    </row>
    <row r="22" spans="1:84" ht="20.100000000000001" customHeight="1" thickBot="1" x14ac:dyDescent="0.25"/>
    <row r="23" spans="1:84" ht="15" thickBot="1" x14ac:dyDescent="0.25">
      <c r="A23" s="241" t="s">
        <v>311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3"/>
      <c r="AY23" s="211" t="s">
        <v>312</v>
      </c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3"/>
      <c r="BQ23" s="225" t="s">
        <v>1452</v>
      </c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7"/>
      <c r="CD23" s="69"/>
      <c r="CE23" s="69"/>
      <c r="CF23" s="28"/>
    </row>
    <row r="24" spans="1:84" ht="15" x14ac:dyDescent="0.2">
      <c r="A24" s="236" t="s">
        <v>337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7"/>
      <c r="AY24" s="234" t="s">
        <v>314</v>
      </c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35"/>
      <c r="BO24" s="203" t="s">
        <v>23</v>
      </c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44"/>
    </row>
    <row r="25" spans="1:84" ht="39.950000000000003" customHeight="1" x14ac:dyDescent="0.2">
      <c r="A25" s="238" t="s">
        <v>529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4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44"/>
    </row>
    <row r="26" spans="1:84" ht="39.950000000000003" customHeight="1" thickBot="1" x14ac:dyDescent="0.25">
      <c r="A26" s="228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30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44"/>
    </row>
    <row r="27" spans="1:84" ht="15.75" thickBot="1" x14ac:dyDescent="0.25">
      <c r="A27" s="191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3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211" t="s">
        <v>313</v>
      </c>
      <c r="BT27" s="212"/>
      <c r="BU27" s="212"/>
      <c r="BV27" s="212"/>
      <c r="BW27" s="212"/>
      <c r="BX27" s="212"/>
      <c r="BY27" s="212"/>
      <c r="BZ27" s="212"/>
      <c r="CA27" s="213"/>
      <c r="CB27" s="81"/>
      <c r="CC27" s="81"/>
      <c r="CD27" s="81"/>
      <c r="CE27" s="44"/>
      <c r="CF27" s="44"/>
    </row>
    <row r="28" spans="1:84" ht="20.100000000000001" customHeight="1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 x14ac:dyDescent="0.2">
      <c r="A29" s="175" t="s">
        <v>1449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3" t="s">
        <v>1566</v>
      </c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4"/>
    </row>
    <row r="30" spans="1:84" ht="15" thickBot="1" x14ac:dyDescent="0.25">
      <c r="A30" s="175" t="s">
        <v>1450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7"/>
      <c r="R30" s="177"/>
      <c r="S30" s="177"/>
      <c r="T30" s="177"/>
      <c r="U30" s="177"/>
      <c r="V30" s="177"/>
      <c r="W30" s="177"/>
      <c r="X30" s="178" t="s">
        <v>1567</v>
      </c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9"/>
    </row>
    <row r="31" spans="1:84" ht="13.5" thickBot="1" x14ac:dyDescent="0.25">
      <c r="A31" s="194" t="s">
        <v>1451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95"/>
      <c r="Q31" s="196" t="s">
        <v>1457</v>
      </c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8"/>
    </row>
    <row r="32" spans="1:84" x14ac:dyDescent="0.2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94" t="s">
        <v>1468</v>
      </c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99" t="s">
        <v>1469</v>
      </c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</row>
    <row r="33" spans="1:87" x14ac:dyDescent="0.2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202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</row>
    <row r="34" spans="1:87" x14ac:dyDescent="0.2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202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4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</row>
    <row r="35" spans="1:87" x14ac:dyDescent="0.2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202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4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</row>
    <row r="36" spans="1:87" x14ac:dyDescent="0.2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205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7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</row>
    <row r="37" spans="1:87" ht="13.5" thickBot="1" x14ac:dyDescent="0.25">
      <c r="A37" s="183">
        <v>1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>
        <v>2</v>
      </c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>
        <v>3</v>
      </c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>
        <v>4</v>
      </c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>
        <v>5</v>
      </c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</row>
    <row r="38" spans="1:87" s="78" customFormat="1" ht="13.5" thickBot="1" x14ac:dyDescent="0.25">
      <c r="A38" s="187">
        <v>609535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9"/>
      <c r="Q38" s="184" t="s">
        <v>1571</v>
      </c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90"/>
      <c r="AH38" s="184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90"/>
      <c r="AY38" s="184" t="s">
        <v>1572</v>
      </c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90"/>
      <c r="BP38" s="184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6"/>
      <c r="CG38" s="13"/>
      <c r="CH38" s="13"/>
      <c r="CI38" s="13"/>
    </row>
  </sheetData>
  <sheetProtection password="E2BC" sheet="1" objects="1" scenarios="1" selectLockedCells="1"/>
  <customSheetViews>
    <customSheetView guid="{BD853E3B-5BC6-4B15-9C0C-E946A056B049}" showGridLines="0" fitToPage="1" hiddenRows="1" state="hidden" topLeftCell="A23">
      <selection activeCell="BP38" sqref="BP38:CF38"/>
      <pageMargins left="0.39370078740157483" right="0.39370078740157483" top="0.78740157480314965" bottom="0.39370078740157483" header="0" footer="0"/>
      <printOptions horizontalCentered="1"/>
      <pageSetup paperSize="9" scale="98" orientation="landscape" blackAndWhite="1" r:id="rId1"/>
      <headerFooter alignWithMargins="0"/>
    </customSheetView>
  </customSheetViews>
  <mergeCells count="41">
    <mergeCell ref="BS27:CA27"/>
    <mergeCell ref="K21:BU21"/>
    <mergeCell ref="K20:AL20"/>
    <mergeCell ref="BQ23:CC23"/>
    <mergeCell ref="BO24:CE26"/>
    <mergeCell ref="A26:AX26"/>
    <mergeCell ref="AM20:AO20"/>
    <mergeCell ref="AQ20:AS20"/>
    <mergeCell ref="AT20:BU20"/>
    <mergeCell ref="AY24:BM24"/>
    <mergeCell ref="AY23:BM23"/>
    <mergeCell ref="A24:AX24"/>
    <mergeCell ref="A25:AX25"/>
    <mergeCell ref="A23:AX23"/>
    <mergeCell ref="H10:BX10"/>
    <mergeCell ref="H12:BX12"/>
    <mergeCell ref="E14:CA14"/>
    <mergeCell ref="H16:BX16"/>
    <mergeCell ref="K18:BU18"/>
    <mergeCell ref="K19:BU19"/>
    <mergeCell ref="BP37:CF37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27:AX27"/>
    <mergeCell ref="A31:P36"/>
    <mergeCell ref="Q31:CF31"/>
    <mergeCell ref="Q32:AG36"/>
    <mergeCell ref="AH32:AX36"/>
    <mergeCell ref="AY32:BO36"/>
    <mergeCell ref="BP32:CF36"/>
    <mergeCell ref="X29:CF29"/>
    <mergeCell ref="A29:W29"/>
    <mergeCell ref="A30:W30"/>
    <mergeCell ref="X30:CF30"/>
  </mergeCells>
  <phoneticPr fontId="1" type="noConversion"/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8" orientation="landscape" blackAndWhite="1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P21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0.42578125" style="7" customWidth="1"/>
    <col min="2" max="13" width="5.7109375" style="7" hidden="1" customWidth="1"/>
    <col min="14" max="14" width="2.855468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256" t="s">
        <v>697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x14ac:dyDescent="0.2">
      <c r="A18" s="247" t="s">
        <v>1498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 x14ac:dyDescent="0.2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 t="s">
        <v>496</v>
      </c>
    </row>
    <row r="20" spans="1:16" x14ac:dyDescent="0.2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 x14ac:dyDescent="0.25">
      <c r="A21" s="96" t="s">
        <v>698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objects="1" scenarios="1" selectLockedCells="1"/>
  <customSheetViews>
    <customSheetView guid="{BD853E3B-5BC6-4B15-9C0C-E946A056B049}" showGridLines="0" fitToPage="1" hiddenRows="1" hiddenColumns="1" state="hidden" topLeftCell="A17">
      <selection activeCell="P21" sqref="P21"/>
      <pageMargins left="0.39370078740157483" right="0.39370078740157483" top="0.78740157480314965" bottom="0" header="0" footer="0"/>
      <printOptions horizontalCentered="1"/>
      <pageSetup paperSize="9" orientation="landscape" blackAndWhite="1" r:id="rId1"/>
      <headerFooter alignWithMargins="0"/>
    </customSheetView>
  </customSheetViews>
  <mergeCells count="2">
    <mergeCell ref="A17:P17"/>
    <mergeCell ref="A18:P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3" right="0.39370078740157483" top="0.78740157480314965" bottom="0" header="0" footer="0"/>
  <pageSetup paperSize="9" orientation="landscape" blackAndWhite="1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6"/>
  <sheetViews>
    <sheetView showGridLines="0" topLeftCell="A17" workbookViewId="0">
      <selection activeCell="P23" sqref="P23"/>
    </sheetView>
  </sheetViews>
  <sheetFormatPr defaultRowHeight="12.75" x14ac:dyDescent="0.2"/>
  <cols>
    <col min="1" max="1" width="76.5703125" style="7" customWidth="1"/>
    <col min="2" max="14" width="5.71093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1" customFormat="1" ht="20.100000000000001" customHeight="1" x14ac:dyDescent="0.2">
      <c r="A17" s="244" t="s">
        <v>1356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</row>
    <row r="18" spans="1:16" x14ac:dyDescent="0.2">
      <c r="A18" s="247" t="s">
        <v>344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 x14ac:dyDescent="0.2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x14ac:dyDescent="0.2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 x14ac:dyDescent="0.25">
      <c r="A21" s="15" t="s">
        <v>1499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 x14ac:dyDescent="0.25">
      <c r="A22" s="4" t="s">
        <v>1500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 x14ac:dyDescent="0.25">
      <c r="A23" s="4" t="s">
        <v>239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 x14ac:dyDescent="0.25">
      <c r="A24" s="4" t="s">
        <v>240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 x14ac:dyDescent="0.25">
      <c r="A25" s="99" t="s">
        <v>1501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 x14ac:dyDescent="0.25">
      <c r="A26" s="99" t="s">
        <v>343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objects="1" scenarios="1" selectLockedCells="1"/>
  <customSheetViews>
    <customSheetView guid="{BD853E3B-5BC6-4B15-9C0C-E946A056B049}" showGridLines="0" fitToPage="1" hiddenRows="1" hiddenColumns="1" state="hidden" topLeftCell="A17">
      <selection activeCell="P23" sqref="P23"/>
      <pageMargins left="0.39370078740157483" right="0.39370078740157483" top="0.78740157480314965" bottom="0.39370078740157483" header="0" footer="0"/>
      <printOptions horizontalCentered="1"/>
      <pageSetup paperSize="9" orientation="landscape" blackAndWhite="1" r:id="rId1"/>
      <headerFooter alignWithMargins="0"/>
    </customSheetView>
  </customSheetViews>
  <mergeCells count="2">
    <mergeCell ref="A17:P17"/>
    <mergeCell ref="A18:P18"/>
  </mergeCells>
  <phoneticPr fontId="1" type="noConversion"/>
  <conditionalFormatting sqref="P23">
    <cfRule type="expression" dxfId="2" priority="1" stopIfTrue="1">
      <formula>$P$21&lt;1</formula>
    </cfRule>
  </conditionalFormatting>
  <conditionalFormatting sqref="P24">
    <cfRule type="expression" dxfId="1" priority="2" stopIfTrue="1">
      <formula>$P$22&lt;1</formula>
    </cfRule>
  </conditionalFormatting>
  <dataValidations xWindow="748" yWindow="240"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2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4"/>
  <sheetViews>
    <sheetView showGridLines="0" topLeftCell="A17" workbookViewId="0">
      <selection activeCell="P23" sqref="P23"/>
    </sheetView>
  </sheetViews>
  <sheetFormatPr defaultRowHeight="12.75" x14ac:dyDescent="0.2"/>
  <cols>
    <col min="1" max="1" width="102.85546875" style="7" customWidth="1"/>
    <col min="2" max="14" width="5.7109375" hidden="1" customWidth="1"/>
    <col min="15" max="15" width="6.42578125" bestFit="1" customWidth="1"/>
    <col min="16" max="16" width="11.710937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256" t="s">
        <v>342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8" ht="25.5" x14ac:dyDescent="0.2">
      <c r="A19" s="32" t="s">
        <v>294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8" x14ac:dyDescent="0.2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 x14ac:dyDescent="0.25">
      <c r="A21" s="42" t="s">
        <v>410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 x14ac:dyDescent="0.25">
      <c r="A22" s="42" t="s">
        <v>409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 x14ac:dyDescent="0.25">
      <c r="A23" s="14" t="s">
        <v>871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spans="1:18" x14ac:dyDescent="0.2">
      <c r="P24" s="13"/>
    </row>
  </sheetData>
  <sheetProtection password="E2BC" sheet="1" selectLockedCells="1"/>
  <customSheetViews>
    <customSheetView guid="{BD853E3B-5BC6-4B15-9C0C-E946A056B049}" showGridLines="0" fitToPage="1" hiddenRows="1" hiddenColumns="1" state="hidden" topLeftCell="A17">
      <selection activeCell="P23" sqref="P23"/>
      <pageMargins left="0.39370078740157483" right="0.39370078740157483" top="0.78740157480314965" bottom="0.39370078740157483" header="0" footer="0"/>
      <printOptions horizontalCentered="1"/>
      <pageSetup paperSize="9" orientation="landscape" blackAndWhite="1" r:id="rId1"/>
      <headerFooter alignWithMargins="0"/>
    </customSheetView>
  </customSheetViews>
  <mergeCells count="1">
    <mergeCell ref="A17:P17"/>
  </mergeCells>
  <phoneticPr fontId="1" type="noConversion"/>
  <dataValidations xWindow="909" yWindow="209" count="1">
    <dataValidation type="list" allowBlank="1" showInputMessage="1" showErrorMessage="1" errorTitle="Ошибка ввода" error="Выби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3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 x14ac:dyDescent="0.2"/>
  <cols>
    <col min="1" max="1" width="69.85546875" style="7" customWidth="1"/>
    <col min="2" max="13" width="5.7109375" style="7" hidden="1" customWidth="1"/>
    <col min="14" max="14" width="3.71093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276" t="s">
        <v>860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x14ac:dyDescent="0.2">
      <c r="A18" s="247" t="s">
        <v>344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s="9" customFormat="1" ht="25.5" x14ac:dyDescent="0.2">
      <c r="A19" s="32" t="s">
        <v>294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s="9" customFormat="1" ht="12" customHeight="1" x14ac:dyDescent="0.2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 x14ac:dyDescent="0.25">
      <c r="A21" s="96" t="s">
        <v>345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 x14ac:dyDescent="0.25">
      <c r="A22" s="96" t="s">
        <v>1357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 x14ac:dyDescent="0.25">
      <c r="A23" s="96" t="s">
        <v>417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objects="1" scenarios="1" selectLockedCells="1"/>
  <customSheetViews>
    <customSheetView guid="{BD853E3B-5BC6-4B15-9C0C-E946A056B049}" showGridLines="0" fitToPage="1" hiddenRows="1" hiddenColumns="1" state="hidden" topLeftCell="A17">
      <selection activeCell="P21" sqref="P21"/>
      <pageMargins left="0.39370078740157483" right="0.39370078740157483" top="0.78740157480314965" bottom="0.39370078740157483" header="0" footer="0"/>
      <printOptions horizontalCentered="1"/>
      <pageSetup paperSize="9" orientation="landscape" blackAndWhite="1" r:id="rId1"/>
      <headerFooter alignWithMargins="0"/>
    </customSheetView>
  </customSheetViews>
  <mergeCells count="2">
    <mergeCell ref="A17:P17"/>
    <mergeCell ref="A18:P18"/>
  </mergeCells>
  <phoneticPr fontId="1" type="noConversion"/>
  <conditionalFormatting sqref="P22:P23">
    <cfRule type="expression" dxfId="0" priority="1" stopIfTrue="1">
      <formula>$P$21&lt;1</formula>
    </cfRule>
  </conditionalFormatting>
  <dataValidations xWindow="764" yWindow="250"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87"/>
  <sheetViews>
    <sheetView showGridLines="0" tabSelected="1" topLeftCell="A17" workbookViewId="0">
      <selection activeCell="P21" sqref="P21"/>
    </sheetView>
  </sheetViews>
  <sheetFormatPr defaultRowHeight="12.75" x14ac:dyDescent="0.2"/>
  <cols>
    <col min="1" max="1" width="86.7109375" style="9" customWidth="1"/>
    <col min="2" max="14" width="5.42578125" style="9" hidden="1" customWidth="1"/>
    <col min="15" max="15" width="6.42578125" style="9" bestFit="1" customWidth="1"/>
    <col min="16" max="16" width="15.28515625" style="9" customWidth="1"/>
    <col min="17" max="16384" width="9.1406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256" t="s">
        <v>497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x14ac:dyDescent="0.2">
      <c r="A18" s="247" t="s">
        <v>1488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 x14ac:dyDescent="0.2">
      <c r="A19" s="6" t="s">
        <v>294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/>
    </row>
    <row r="20" spans="1:16" x14ac:dyDescent="0.2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 x14ac:dyDescent="0.25">
      <c r="A21" s="42" t="s">
        <v>346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1</v>
      </c>
    </row>
    <row r="22" spans="1:16" ht="15.75" x14ac:dyDescent="0.25">
      <c r="A22" s="42" t="s">
        <v>347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1860</v>
      </c>
    </row>
    <row r="23" spans="1:16" ht="15.75" x14ac:dyDescent="0.25">
      <c r="A23" s="42" t="s">
        <v>1478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13</v>
      </c>
    </row>
    <row r="24" spans="1:16" ht="15.75" x14ac:dyDescent="0.25">
      <c r="A24" s="42" t="s">
        <v>348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597</v>
      </c>
    </row>
    <row r="25" spans="1:16" ht="15.75" x14ac:dyDescent="0.25">
      <c r="A25" s="42" t="s">
        <v>1479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 x14ac:dyDescent="0.25">
      <c r="A26" s="42" t="s">
        <v>1543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14</v>
      </c>
    </row>
    <row r="27" spans="1:16" ht="15.75" x14ac:dyDescent="0.25">
      <c r="A27" s="42" t="s">
        <v>349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 x14ac:dyDescent="0.25">
      <c r="A28" s="42" t="s">
        <v>350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 x14ac:dyDescent="0.25">
      <c r="A29" s="42" t="s">
        <v>351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 x14ac:dyDescent="0.25">
      <c r="A30" s="42" t="s">
        <v>352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 x14ac:dyDescent="0.25">
      <c r="A31" s="42" t="s">
        <v>353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 x14ac:dyDescent="0.25">
      <c r="A32" s="42" t="s">
        <v>241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10870</v>
      </c>
    </row>
    <row r="33" spans="1:16" ht="15.75" x14ac:dyDescent="0.25">
      <c r="A33" s="42" t="s">
        <v>242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 x14ac:dyDescent="0.25">
      <c r="A34" s="42" t="s">
        <v>354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 x14ac:dyDescent="0.25">
      <c r="A35" s="42" t="s">
        <v>377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 x14ac:dyDescent="0.25">
      <c r="A36" s="42" t="s">
        <v>1480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70</v>
      </c>
    </row>
    <row r="37" spans="1:16" ht="15.75" x14ac:dyDescent="0.25">
      <c r="A37" s="42" t="s">
        <v>378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 x14ac:dyDescent="0.25">
      <c r="A38" s="42" t="s">
        <v>355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70</v>
      </c>
    </row>
    <row r="39" spans="1:16" ht="15.75" x14ac:dyDescent="0.25">
      <c r="A39" s="42" t="s">
        <v>356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40</v>
      </c>
    </row>
    <row r="40" spans="1:16" ht="25.5" x14ac:dyDescent="0.25">
      <c r="A40" s="42" t="s">
        <v>243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7828</v>
      </c>
    </row>
    <row r="41" spans="1:16" ht="15.75" x14ac:dyDescent="0.25">
      <c r="A41" s="42" t="s">
        <v>244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1761</v>
      </c>
    </row>
    <row r="42" spans="1:16" ht="25.5" x14ac:dyDescent="0.25">
      <c r="A42" s="42" t="s">
        <v>382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1</v>
      </c>
    </row>
    <row r="43" spans="1:16" ht="15.75" x14ac:dyDescent="0.25">
      <c r="A43" s="42" t="s">
        <v>383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 x14ac:dyDescent="0.25">
      <c r="A44" s="42" t="s">
        <v>384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 x14ac:dyDescent="0.25">
      <c r="A45" s="42" t="s">
        <v>383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 x14ac:dyDescent="0.25">
      <c r="A46" s="42" t="s">
        <v>385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0</v>
      </c>
    </row>
    <row r="47" spans="1:16" ht="25.5" x14ac:dyDescent="0.25">
      <c r="A47" s="42" t="s">
        <v>379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 x14ac:dyDescent="0.25">
      <c r="A48" s="42" t="s">
        <v>380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 x14ac:dyDescent="0.25">
      <c r="A49" s="42" t="s">
        <v>381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 x14ac:dyDescent="0.25">
      <c r="A50" s="42" t="s">
        <v>1481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 x14ac:dyDescent="0.25">
      <c r="A51" s="42" t="s">
        <v>872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1</v>
      </c>
    </row>
    <row r="52" spans="1:16" ht="15.75" x14ac:dyDescent="0.25">
      <c r="A52" s="42" t="s">
        <v>386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22</v>
      </c>
    </row>
    <row r="53" spans="1:16" ht="25.5" x14ac:dyDescent="0.25">
      <c r="A53" s="42" t="s">
        <v>1482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 x14ac:dyDescent="0.25">
      <c r="A54" s="42" t="s">
        <v>1483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 x14ac:dyDescent="0.25">
      <c r="A55" s="42" t="s">
        <v>387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11</v>
      </c>
    </row>
    <row r="56" spans="1:16" ht="15.75" x14ac:dyDescent="0.25">
      <c r="A56" s="42" t="s">
        <v>1484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11</v>
      </c>
    </row>
    <row r="57" spans="1:16" ht="25.5" x14ac:dyDescent="0.25">
      <c r="A57" s="42" t="s">
        <v>388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11</v>
      </c>
    </row>
    <row r="58" spans="1:16" ht="15.75" x14ac:dyDescent="0.25">
      <c r="A58" s="42" t="s">
        <v>1517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11</v>
      </c>
    </row>
    <row r="59" spans="1:16" ht="15.75" x14ac:dyDescent="0.25">
      <c r="A59" s="42" t="s">
        <v>1485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11</v>
      </c>
    </row>
    <row r="60" spans="1:16" ht="25.5" x14ac:dyDescent="0.25">
      <c r="A60" s="42" t="s">
        <v>1358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11</v>
      </c>
    </row>
    <row r="61" spans="1:16" ht="15.75" x14ac:dyDescent="0.25">
      <c r="A61" s="42" t="s">
        <v>1359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1</v>
      </c>
    </row>
    <row r="62" spans="1:16" ht="25.5" x14ac:dyDescent="0.25">
      <c r="A62" s="42" t="s">
        <v>1360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1</v>
      </c>
    </row>
    <row r="63" spans="1:16" ht="15.75" x14ac:dyDescent="0.25">
      <c r="A63" s="42" t="s">
        <v>357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 x14ac:dyDescent="0.25">
      <c r="A64" s="42" t="s">
        <v>1518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 x14ac:dyDescent="0.25">
      <c r="A65" s="42" t="s">
        <v>1519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 x14ac:dyDescent="0.25">
      <c r="A66" s="42" t="s">
        <v>1520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 x14ac:dyDescent="0.25">
      <c r="A67" s="42" t="s">
        <v>1361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1</v>
      </c>
    </row>
    <row r="68" spans="1:16" ht="15.75" x14ac:dyDescent="0.25">
      <c r="A68" s="42" t="s">
        <v>1362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 x14ac:dyDescent="0.25">
      <c r="A69" s="42" t="s">
        <v>1363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 x14ac:dyDescent="0.25">
      <c r="A70" s="42" t="s">
        <v>1364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 x14ac:dyDescent="0.25">
      <c r="A71" s="42" t="s">
        <v>1486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11</v>
      </c>
    </row>
    <row r="72" spans="1:16" ht="25.5" x14ac:dyDescent="0.25">
      <c r="A72" s="42" t="s">
        <v>1365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11</v>
      </c>
    </row>
    <row r="73" spans="1:16" ht="15.75" x14ac:dyDescent="0.25">
      <c r="A73" s="42" t="s">
        <v>369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 x14ac:dyDescent="0.25">
      <c r="A74" s="42" t="s">
        <v>370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 x14ac:dyDescent="0.25">
      <c r="A75" s="42" t="s">
        <v>1366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0</v>
      </c>
    </row>
    <row r="76" spans="1:16" ht="15.75" x14ac:dyDescent="0.25">
      <c r="A76" s="42" t="s">
        <v>371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1</v>
      </c>
    </row>
    <row r="77" spans="1:16" ht="25.5" x14ac:dyDescent="0.25">
      <c r="A77" s="42" t="s">
        <v>1367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 x14ac:dyDescent="0.25">
      <c r="A78" s="42" t="s">
        <v>372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 x14ac:dyDescent="0.25">
      <c r="A79" s="42" t="s">
        <v>373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 x14ac:dyDescent="0.25">
      <c r="A80" s="42" t="s">
        <v>374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1</v>
      </c>
    </row>
    <row r="81" spans="1:16" ht="15.75" x14ac:dyDescent="0.25">
      <c r="A81" s="17" t="s">
        <v>1368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34</v>
      </c>
    </row>
    <row r="82" spans="1:16" ht="15.75" x14ac:dyDescent="0.25">
      <c r="A82" s="42" t="s">
        <v>1487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3</v>
      </c>
    </row>
    <row r="83" spans="1:16" ht="15.75" x14ac:dyDescent="0.25">
      <c r="A83" s="42" t="s">
        <v>375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.75" x14ac:dyDescent="0.25">
      <c r="A84" s="42" t="s">
        <v>376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0</v>
      </c>
    </row>
    <row r="85" spans="1:16" ht="15.75" x14ac:dyDescent="0.25">
      <c r="A85" s="42" t="s">
        <v>1369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 x14ac:dyDescent="0.25">
      <c r="A86" s="42" t="s">
        <v>874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x14ac:dyDescent="0.2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customSheetViews>
    <customSheetView guid="{BD853E3B-5BC6-4B15-9C0C-E946A056B049}" showGridLines="0" fitToPage="1" hiddenRows="1" hiddenColumns="1" topLeftCell="A17">
      <selection activeCell="P21" sqref="P21"/>
      <pageMargins left="0.39370078740157483" right="0.39370078740157483" top="0.39370078740157483" bottom="0.39370078740157483" header="0" footer="0"/>
      <printOptions horizontalCentered="1"/>
      <pageSetup paperSize="9" scale="64" orientation="portrait" blackAndWhite="1" r:id="rId1"/>
      <headerFooter alignWithMargins="0"/>
    </customSheetView>
  </customSheetViews>
  <mergeCells count="3">
    <mergeCell ref="A17:P17"/>
    <mergeCell ref="A18:P18"/>
    <mergeCell ref="A87:P87"/>
  </mergeCells>
  <phoneticPr fontId="1" type="noConversion"/>
  <dataValidations xWindow="790" yWindow="520"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42 P44 P46:P49 P63:P70 P34:P35 P83:P86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4" orientation="portrait" blackAndWhite="1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T28"/>
  <sheetViews>
    <sheetView showGridLines="0" topLeftCell="A16" workbookViewId="0">
      <selection activeCell="R28" sqref="R28"/>
    </sheetView>
  </sheetViews>
  <sheetFormatPr defaultRowHeight="12.75" x14ac:dyDescent="0.2"/>
  <cols>
    <col min="1" max="1" width="50.7109375" style="7" customWidth="1"/>
    <col min="2" max="14" width="5.42578125" style="7" hidden="1" customWidth="1"/>
    <col min="15" max="15" width="6.42578125" style="7" bestFit="1" customWidth="1"/>
    <col min="16" max="19" width="11.7109375" style="7" customWidth="1"/>
    <col min="20" max="16384" width="9.140625" style="7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idden="1" x14ac:dyDescent="0.2"/>
    <row r="16" spans="1:19" ht="20.100000000000001" customHeight="1" x14ac:dyDescent="0.2">
      <c r="A16" s="256" t="s">
        <v>861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20" x14ac:dyDescent="0.2">
      <c r="A17" s="247" t="s">
        <v>1495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</row>
    <row r="18" spans="1:20" ht="13.5" customHeight="1" x14ac:dyDescent="0.2">
      <c r="A18" s="250" t="s">
        <v>1414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50" t="s">
        <v>1496</v>
      </c>
      <c r="P18" s="260" t="s">
        <v>1489</v>
      </c>
      <c r="Q18" s="280"/>
      <c r="R18" s="245" t="s">
        <v>943</v>
      </c>
      <c r="S18" s="281"/>
      <c r="T18" s="1"/>
    </row>
    <row r="19" spans="1:20" ht="25.5" x14ac:dyDescent="0.2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304</v>
      </c>
      <c r="Q19" s="22" t="s">
        <v>1415</v>
      </c>
      <c r="R19" s="22" t="s">
        <v>304</v>
      </c>
      <c r="S19" s="22" t="s">
        <v>1416</v>
      </c>
      <c r="T19" s="1"/>
    </row>
    <row r="20" spans="1:20" x14ac:dyDescent="0.2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 x14ac:dyDescent="0.25">
      <c r="A21" s="4" t="s">
        <v>1521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  <row r="22" spans="1:20" ht="15.75" x14ac:dyDescent="0.25">
      <c r="A22" s="4" t="s">
        <v>1522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0</v>
      </c>
      <c r="Q22" s="36">
        <v>0</v>
      </c>
      <c r="R22" s="36">
        <v>0</v>
      </c>
      <c r="S22" s="36">
        <v>0</v>
      </c>
      <c r="T22" s="1"/>
    </row>
    <row r="23" spans="1:20" ht="15.75" x14ac:dyDescent="0.25">
      <c r="A23" s="4" t="s">
        <v>1523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0</v>
      </c>
      <c r="Q23" s="36">
        <v>0</v>
      </c>
      <c r="R23" s="36">
        <v>0</v>
      </c>
      <c r="S23" s="36">
        <v>0</v>
      </c>
      <c r="T23" s="1"/>
    </row>
    <row r="24" spans="1:20" ht="15.75" x14ac:dyDescent="0.25">
      <c r="A24" s="4" t="s">
        <v>1524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2</v>
      </c>
      <c r="Q24" s="36">
        <v>0</v>
      </c>
      <c r="R24" s="36">
        <v>40</v>
      </c>
      <c r="S24" s="36">
        <v>0</v>
      </c>
      <c r="T24" s="1"/>
    </row>
    <row r="25" spans="1:20" ht="15.75" x14ac:dyDescent="0.25">
      <c r="A25" s="4" t="s">
        <v>1525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4</v>
      </c>
      <c r="Q25" s="36">
        <v>0</v>
      </c>
      <c r="R25" s="36">
        <v>30</v>
      </c>
      <c r="S25" s="36">
        <v>0</v>
      </c>
      <c r="T25" s="1"/>
    </row>
    <row r="26" spans="1:20" ht="15.75" x14ac:dyDescent="0.25">
      <c r="A26" s="4" t="s">
        <v>1526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3</v>
      </c>
      <c r="Q26" s="36">
        <v>0</v>
      </c>
      <c r="R26" s="36">
        <v>23</v>
      </c>
      <c r="S26" s="36">
        <v>0</v>
      </c>
      <c r="T26" s="1"/>
    </row>
    <row r="27" spans="1:20" ht="15.75" x14ac:dyDescent="0.25">
      <c r="A27" s="4" t="s">
        <v>1527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9</v>
      </c>
      <c r="Q27" s="36">
        <v>0</v>
      </c>
      <c r="R27" s="36">
        <v>93</v>
      </c>
      <c r="S27" s="36">
        <v>0</v>
      </c>
      <c r="T27" s="1"/>
    </row>
    <row r="28" spans="1:20" ht="15.75" x14ac:dyDescent="0.25">
      <c r="A28" s="10" t="s">
        <v>867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30</v>
      </c>
      <c r="S28" s="36">
        <v>0</v>
      </c>
      <c r="T28" s="1"/>
    </row>
  </sheetData>
  <sheetProtection password="E2BC" sheet="1" selectLockedCells="1"/>
  <customSheetViews>
    <customSheetView guid="{BD853E3B-5BC6-4B15-9C0C-E946A056B049}" showGridLines="0" fitToPage="1" hiddenRows="1" hiddenColumns="1" state="hidden" topLeftCell="A16">
      <selection activeCell="R28" sqref="R28"/>
      <pageMargins left="0.39370078740157483" right="0.39370078740157483" top="0.78740157480314965" bottom="0.39370078740157483" header="0" footer="0"/>
      <printOptions horizontalCentered="1"/>
      <pageSetup paperSize="9" orientation="landscape" blackAndWhite="1" r:id="rId1"/>
      <headerFooter alignWithMargins="0"/>
    </customSheetView>
  </customSheetViews>
  <mergeCells count="6">
    <mergeCell ref="A16:S16"/>
    <mergeCell ref="A17:S17"/>
    <mergeCell ref="O18:O19"/>
    <mergeCell ref="P18:Q18"/>
    <mergeCell ref="R18:S18"/>
    <mergeCell ref="A18:A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6">
    <pageSetUpPr fitToPage="1"/>
  </sheetPr>
  <dimension ref="A1:R36"/>
  <sheetViews>
    <sheetView showGridLines="0" topLeftCell="A17" workbookViewId="0">
      <selection activeCell="Q22" sqref="Q22"/>
    </sheetView>
  </sheetViews>
  <sheetFormatPr defaultRowHeight="12.75" x14ac:dyDescent="0.2"/>
  <cols>
    <col min="1" max="1" width="78.7109375" style="55" customWidth="1"/>
    <col min="2" max="2" width="6.42578125" style="55" bestFit="1" customWidth="1"/>
    <col min="3" max="15" width="5.42578125" style="55" hidden="1" customWidth="1"/>
    <col min="16" max="18" width="11.7109375" style="55" customWidth="1"/>
    <col min="19" max="16384" width="9.140625" style="5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60" customHeight="1" x14ac:dyDescent="0.2">
      <c r="A17" s="253" t="s">
        <v>862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x14ac:dyDescent="0.2">
      <c r="A18" s="283" t="s">
        <v>1461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 x14ac:dyDescent="0.2">
      <c r="A19" s="32" t="s">
        <v>1421</v>
      </c>
      <c r="B19" s="32" t="s">
        <v>1496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1418</v>
      </c>
      <c r="Q19" s="32" t="s">
        <v>1419</v>
      </c>
      <c r="R19" s="32" t="s">
        <v>1420</v>
      </c>
    </row>
    <row r="20" spans="1:18" x14ac:dyDescent="0.2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 x14ac:dyDescent="0.25">
      <c r="A21" s="103" t="s">
        <v>1490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0</v>
      </c>
      <c r="Q21" s="36">
        <v>2</v>
      </c>
      <c r="R21" s="36">
        <v>1</v>
      </c>
    </row>
    <row r="22" spans="1:18" ht="25.5" x14ac:dyDescent="0.25">
      <c r="A22" s="103" t="s">
        <v>868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0</v>
      </c>
      <c r="Q22" s="36">
        <v>2</v>
      </c>
      <c r="R22" s="36">
        <v>0</v>
      </c>
    </row>
    <row r="23" spans="1:18" ht="25.5" x14ac:dyDescent="0.25">
      <c r="A23" s="103" t="s">
        <v>498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0</v>
      </c>
      <c r="Q23" s="36">
        <v>0</v>
      </c>
      <c r="R23" s="36">
        <v>0</v>
      </c>
    </row>
    <row r="24" spans="1:18" ht="15.75" x14ac:dyDescent="0.25">
      <c r="A24" s="102" t="s">
        <v>1422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0</v>
      </c>
      <c r="R24" s="36">
        <v>0</v>
      </c>
    </row>
    <row r="25" spans="1:18" ht="15.75" x14ac:dyDescent="0.25">
      <c r="A25" s="102" t="s">
        <v>1370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>
        <v>0</v>
      </c>
      <c r="R25" s="36">
        <v>1</v>
      </c>
    </row>
    <row r="26" spans="1:18" ht="15.75" x14ac:dyDescent="0.25">
      <c r="A26" s="137" t="s">
        <v>1371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0</v>
      </c>
      <c r="R26" s="36">
        <v>0</v>
      </c>
    </row>
    <row r="27" spans="1:18" ht="15.75" x14ac:dyDescent="0.25">
      <c r="A27" s="14" t="s">
        <v>1372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.75" x14ac:dyDescent="0.25">
      <c r="A28" s="14" t="s">
        <v>1423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>
        <v>0</v>
      </c>
      <c r="R28" s="36">
        <v>0</v>
      </c>
    </row>
    <row r="29" spans="1:18" ht="15.75" x14ac:dyDescent="0.25">
      <c r="A29" s="14" t="s">
        <v>1373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 x14ac:dyDescent="0.25">
      <c r="A30" s="14" t="s">
        <v>1374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 x14ac:dyDescent="0.25">
      <c r="A31" s="14" t="s">
        <v>1528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0</v>
      </c>
      <c r="R31" s="36">
        <v>0</v>
      </c>
    </row>
    <row r="32" spans="1:18" ht="15.75" x14ac:dyDescent="0.25">
      <c r="A32" s="14" t="s">
        <v>1424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 x14ac:dyDescent="0.25">
      <c r="A33" s="14" t="s">
        <v>1425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.75" x14ac:dyDescent="0.25">
      <c r="A34" s="14" t="s">
        <v>1375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 x14ac:dyDescent="0.25">
      <c r="A35" s="14" t="s">
        <v>1376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.75" x14ac:dyDescent="0.25">
      <c r="A36" s="14" t="s">
        <v>1377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selectLockedCells="1"/>
  <customSheetViews>
    <customSheetView guid="{BD853E3B-5BC6-4B15-9C0C-E946A056B049}" showGridLines="0" fitToPage="1" hiddenRows="1" hiddenColumns="1" state="hidden" topLeftCell="A17">
      <selection activeCell="Q22" sqref="Q22"/>
      <pageMargins left="0.39370078740157483" right="0.39370078740157483" top="0.78740157480314965" bottom="0.39370078740157483" header="0" footer="0"/>
      <printOptions horizontalCentered="1"/>
      <pageSetup paperSize="9" orientation="landscape" blackAndWhite="1" r:id="rId1"/>
      <headerFooter alignWithMargins="0"/>
    </customSheetView>
  </customSheetViews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0241" r:id="rId5" name="TextBox1">
          <controlPr defaultSize="0" autoLine="0" linkedCell="year3" r:id="rId6">
            <anchor moveWithCells="1">
              <from>
                <xdr:col>0</xdr:col>
                <xdr:colOff>1619250</xdr:colOff>
                <xdr:row>16</xdr:row>
                <xdr:rowOff>238125</xdr:rowOff>
              </from>
              <to>
                <xdr:col>0</xdr:col>
                <xdr:colOff>2019300</xdr:colOff>
                <xdr:row>16</xdr:row>
                <xdr:rowOff>438150</xdr:rowOff>
              </to>
            </anchor>
          </controlPr>
        </control>
      </mc:Choice>
      <mc:Fallback>
        <control shapeId="10241" r:id="rId5" name="TextBox1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F26"/>
  <sheetViews>
    <sheetView showGridLines="0" topLeftCell="P16" workbookViewId="0">
      <selection activeCell="Q24" sqref="Q24"/>
    </sheetView>
  </sheetViews>
  <sheetFormatPr defaultRowHeight="12.75" x14ac:dyDescent="0.2"/>
  <cols>
    <col min="1" max="1" width="30.7109375" customWidth="1"/>
    <col min="2" max="2" width="6.42578125" bestFit="1" customWidth="1"/>
    <col min="3" max="15" width="5.42578125" hidden="1" customWidth="1"/>
    <col min="16" max="31" width="10.7109375" customWidth="1"/>
  </cols>
  <sheetData>
    <row r="1" spans="1:31" ht="12.75" hidden="1" customHeight="1" x14ac:dyDescent="0.2"/>
    <row r="2" spans="1:31" ht="12.75" hidden="1" customHeight="1" x14ac:dyDescent="0.2"/>
    <row r="3" spans="1:31" ht="12.75" hidden="1" customHeight="1" x14ac:dyDescent="0.2"/>
    <row r="4" spans="1:31" ht="12.75" hidden="1" customHeight="1" x14ac:dyDescent="0.2"/>
    <row r="5" spans="1:31" ht="12.75" hidden="1" customHeight="1" x14ac:dyDescent="0.2"/>
    <row r="6" spans="1:31" ht="12.75" hidden="1" customHeight="1" x14ac:dyDescent="0.2"/>
    <row r="7" spans="1:31" ht="12.75" hidden="1" customHeight="1" x14ac:dyDescent="0.2"/>
    <row r="8" spans="1:31" ht="12.75" hidden="1" customHeight="1" x14ac:dyDescent="0.2"/>
    <row r="9" spans="1:31" ht="12.75" hidden="1" customHeight="1" x14ac:dyDescent="0.2"/>
    <row r="10" spans="1:31" ht="12.75" hidden="1" customHeight="1" x14ac:dyDescent="0.2"/>
    <row r="11" spans="1:31" ht="12.75" hidden="1" customHeight="1" x14ac:dyDescent="0.2"/>
    <row r="12" spans="1:31" ht="12.75" hidden="1" customHeight="1" x14ac:dyDescent="0.2"/>
    <row r="13" spans="1:31" ht="12.75" hidden="1" customHeight="1" x14ac:dyDescent="0.2"/>
    <row r="14" spans="1:31" ht="12.75" hidden="1" customHeight="1" x14ac:dyDescent="0.2"/>
    <row r="15" spans="1:31" ht="12.75" hidden="1" customHeight="1" x14ac:dyDescent="0.2"/>
    <row r="16" spans="1:31" ht="20.100000000000001" customHeight="1" x14ac:dyDescent="0.2">
      <c r="A16" s="256" t="s">
        <v>1456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2" x14ac:dyDescent="0.2">
      <c r="A17" s="247" t="s">
        <v>1495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</row>
    <row r="18" spans="1:32" s="7" customFormat="1" ht="14.1" customHeight="1" x14ac:dyDescent="0.2">
      <c r="A18" s="250" t="s">
        <v>1426</v>
      </c>
      <c r="B18" s="245" t="s">
        <v>493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5" t="s">
        <v>1427</v>
      </c>
      <c r="Q18" s="245"/>
      <c r="R18" s="245" t="s">
        <v>1428</v>
      </c>
      <c r="S18" s="245"/>
      <c r="T18" s="245" t="s">
        <v>1429</v>
      </c>
      <c r="U18" s="245"/>
      <c r="V18" s="260" t="s">
        <v>1378</v>
      </c>
      <c r="W18" s="261"/>
      <c r="X18" s="245" t="s">
        <v>1379</v>
      </c>
      <c r="Y18" s="245"/>
      <c r="Z18" s="245" t="s">
        <v>1380</v>
      </c>
      <c r="AA18" s="245"/>
      <c r="AB18" s="245" t="s">
        <v>1381</v>
      </c>
      <c r="AC18" s="245"/>
      <c r="AD18" s="260" t="s">
        <v>1430</v>
      </c>
      <c r="AE18" s="261"/>
      <c r="AF18" s="1"/>
    </row>
    <row r="19" spans="1:32" s="7" customFormat="1" ht="39.950000000000003" customHeight="1" x14ac:dyDescent="0.2">
      <c r="A19" s="194"/>
      <c r="B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307</v>
      </c>
      <c r="Q19" s="6" t="s">
        <v>308</v>
      </c>
      <c r="R19" s="2" t="s">
        <v>307</v>
      </c>
      <c r="S19" s="6" t="s">
        <v>308</v>
      </c>
      <c r="T19" s="2" t="s">
        <v>307</v>
      </c>
      <c r="U19" s="6" t="s">
        <v>308</v>
      </c>
      <c r="V19" s="2" t="s">
        <v>307</v>
      </c>
      <c r="W19" s="6" t="s">
        <v>308</v>
      </c>
      <c r="X19" s="2" t="s">
        <v>307</v>
      </c>
      <c r="Y19" s="6" t="s">
        <v>308</v>
      </c>
      <c r="Z19" s="2" t="s">
        <v>307</v>
      </c>
      <c r="AA19" s="6" t="s">
        <v>308</v>
      </c>
      <c r="AB19" s="2" t="s">
        <v>307</v>
      </c>
      <c r="AC19" s="6" t="s">
        <v>308</v>
      </c>
      <c r="AD19" s="2" t="s">
        <v>307</v>
      </c>
      <c r="AE19" s="6" t="s">
        <v>308</v>
      </c>
      <c r="AF19" s="1"/>
    </row>
    <row r="20" spans="1:32" s="7" customFormat="1" x14ac:dyDescent="0.2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 x14ac:dyDescent="0.25">
      <c r="A21" s="8" t="s">
        <v>1418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3</v>
      </c>
      <c r="Q21" s="36">
        <v>12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 x14ac:dyDescent="0.25">
      <c r="A22" s="8" t="s">
        <v>1419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5</v>
      </c>
      <c r="Q22" s="36">
        <v>36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 x14ac:dyDescent="0.25">
      <c r="A23" s="8" t="s">
        <v>1420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2</v>
      </c>
      <c r="Q23" s="36">
        <v>17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 x14ac:dyDescent="0.25">
      <c r="A24" s="8" t="s">
        <v>1431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10</v>
      </c>
      <c r="Q24" s="36">
        <v>65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 x14ac:dyDescent="0.25">
      <c r="A25" s="8" t="s">
        <v>540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1:3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customSheetViews>
    <customSheetView guid="{BD853E3B-5BC6-4B15-9C0C-E946A056B049}" showGridLines="0" fitToPage="1" hiddenRows="1" hiddenColumns="1" state="hidden" topLeftCell="P16">
      <selection activeCell="Q24" sqref="Q24"/>
      <pageMargins left="0.39370078740157483" right="0.39370078740157483" top="0.78740157480314965" bottom="0.39370078740157483" header="0" footer="0"/>
      <printOptions horizontalCentered="1"/>
      <pageSetup paperSize="9" scale="68" orientation="landscape" blackAndWhite="1" r:id="rId1"/>
      <headerFooter alignWithMargins="0"/>
    </customSheetView>
  </customSheetViews>
  <mergeCells count="12"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  <mergeCell ref="AB18:AC18"/>
    <mergeCell ref="Z18:AA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8" orientation="landscape" blackAndWhite="1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X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7109375" style="7" customWidth="1"/>
    <col min="2" max="14" width="5.42578125" style="7" hidden="1" customWidth="1"/>
    <col min="15" max="15" width="6.42578125" style="7" bestFit="1" customWidth="1"/>
    <col min="16" max="24" width="10.7109375" style="7" customWidth="1"/>
    <col min="25" max="16384" width="9.140625" style="7"/>
  </cols>
  <sheetData>
    <row r="1" spans="1:24" hidden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idden="1" x14ac:dyDescent="0.2"/>
    <row r="14" spans="1:24" hidden="1" x14ac:dyDescent="0.2"/>
    <row r="15" spans="1:24" hidden="1" x14ac:dyDescent="0.2"/>
    <row r="16" spans="1:24" s="27" customFormat="1" ht="20.100000000000001" customHeight="1" x14ac:dyDescent="0.2">
      <c r="A16" s="256" t="s">
        <v>309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x14ac:dyDescent="0.2">
      <c r="A17" s="247" t="s">
        <v>1463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59"/>
    </row>
    <row r="18" spans="1:24" ht="27.95" customHeight="1" x14ac:dyDescent="0.2">
      <c r="A18" s="250" t="s">
        <v>1432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1496</v>
      </c>
      <c r="P18" s="245" t="s">
        <v>1386</v>
      </c>
      <c r="Q18" s="281"/>
      <c r="R18" s="281"/>
      <c r="S18" s="281"/>
      <c r="T18" s="245" t="s">
        <v>1387</v>
      </c>
      <c r="U18" s="281"/>
      <c r="V18" s="281"/>
      <c r="W18" s="281"/>
      <c r="X18" s="60"/>
    </row>
    <row r="19" spans="1:24" ht="14.1" customHeight="1" x14ac:dyDescent="0.2">
      <c r="A19" s="194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1434</v>
      </c>
      <c r="Q19" s="21" t="s">
        <v>297</v>
      </c>
      <c r="R19" s="21" t="s">
        <v>298</v>
      </c>
      <c r="S19" s="21" t="s">
        <v>1433</v>
      </c>
      <c r="T19" s="21" t="s">
        <v>1434</v>
      </c>
      <c r="U19" s="21" t="s">
        <v>297</v>
      </c>
      <c r="V19" s="21" t="s">
        <v>298</v>
      </c>
      <c r="W19" s="21" t="s">
        <v>1433</v>
      </c>
      <c r="X19" s="61"/>
    </row>
    <row r="20" spans="1:24" x14ac:dyDescent="0.2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 x14ac:dyDescent="0.25">
      <c r="A21" s="8" t="s">
        <v>1438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 x14ac:dyDescent="0.25">
      <c r="A22" s="8" t="s">
        <v>1437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 x14ac:dyDescent="0.25">
      <c r="A23" s="26" t="s">
        <v>1435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 x14ac:dyDescent="0.25">
      <c r="A24" s="26" t="s">
        <v>1436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 x14ac:dyDescent="0.25">
      <c r="A25" s="25" t="s">
        <v>1439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 x14ac:dyDescent="0.25">
      <c r="A26" s="25" t="s">
        <v>1440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 x14ac:dyDescent="0.25">
      <c r="A27" s="8" t="s">
        <v>1441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 x14ac:dyDescent="0.25">
      <c r="A28" s="8" t="s">
        <v>1442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 x14ac:dyDescent="0.25">
      <c r="A29" s="8" t="s">
        <v>1443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 x14ac:dyDescent="0.25">
      <c r="A30" s="8" t="s">
        <v>1417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 x14ac:dyDescent="0.2">
      <c r="A32" s="58" t="s">
        <v>1464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customSheetViews>
    <customSheetView guid="{BD853E3B-5BC6-4B15-9C0C-E946A056B049}" showGridLines="0" hiddenRows="1" hiddenColumns="1" state="hidden" topLeftCell="A16">
      <selection activeCell="P21" sqref="P21"/>
      <pageMargins left="0.39370078740157483" right="0.39370078740157483" top="0.59055118110236227" bottom="0.39370078740157483" header="0" footer="0"/>
      <pageSetup paperSize="9" orientation="landscape" blackAndWhite="1" r:id="rId1"/>
      <headerFooter alignWithMargins="0"/>
    </customSheetView>
  </customSheetViews>
  <mergeCells count="6">
    <mergeCell ref="A18:A19"/>
    <mergeCell ref="A16:W16"/>
    <mergeCell ref="A17:W17"/>
    <mergeCell ref="P18:S18"/>
    <mergeCell ref="T18:W18"/>
    <mergeCell ref="O18:O19"/>
  </mergeCells>
  <phoneticPr fontId="1" type="noConversion"/>
  <dataValidations count="2">
    <dataValidation type="whole" allowBlank="1" showInputMessage="1" showErrorMessage="1" errorTitle="Недопустимый ввод" error="Вы попытались ввести значение_x000a_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orientation="landscape" blackAndWhite="1" r:id="rId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Q37"/>
  <sheetViews>
    <sheetView showGridLines="0" topLeftCell="A20" workbookViewId="0">
      <selection activeCell="P21" sqref="P21"/>
    </sheetView>
  </sheetViews>
  <sheetFormatPr defaultRowHeight="12.75" x14ac:dyDescent="0.2"/>
  <cols>
    <col min="1" max="1" width="50.7109375" style="7" customWidth="1"/>
    <col min="2" max="14" width="5.42578125" style="7" hidden="1" customWidth="1"/>
    <col min="15" max="15" width="6.42578125" style="7" bestFit="1" customWidth="1"/>
    <col min="16" max="17" width="15.7109375" style="7" customWidth="1"/>
    <col min="18" max="18" width="5.7109375" style="7" customWidth="1"/>
    <col min="19" max="21" width="10.7109375" style="7" customWidth="1"/>
    <col min="22" max="22" width="5.7109375" style="7" customWidth="1"/>
    <col min="23" max="23" width="10.7109375" style="7" customWidth="1"/>
    <col min="24" max="16384" width="9.140625" style="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244" t="s">
        <v>1383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x14ac:dyDescent="0.2">
      <c r="A18" s="247" t="s">
        <v>492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7" ht="89.25" x14ac:dyDescent="0.2">
      <c r="A19" s="6" t="s">
        <v>1432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 t="s">
        <v>1491</v>
      </c>
      <c r="Q19" s="6" t="s">
        <v>1492</v>
      </c>
    </row>
    <row r="20" spans="1:1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 x14ac:dyDescent="0.25">
      <c r="A21" s="14" t="s">
        <v>1529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>
        <v>0</v>
      </c>
    </row>
    <row r="22" spans="1:17" ht="15.75" x14ac:dyDescent="0.25">
      <c r="A22" s="14" t="s">
        <v>1530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 x14ac:dyDescent="0.25">
      <c r="A23" s="14" t="s">
        <v>1382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 x14ac:dyDescent="0.25">
      <c r="A24" s="14" t="s">
        <v>489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 x14ac:dyDescent="0.25">
      <c r="A25" s="14" t="s">
        <v>490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 x14ac:dyDescent="0.25">
      <c r="A26" s="14" t="s">
        <v>491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 x14ac:dyDescent="0.25">
      <c r="A27" s="14" t="s">
        <v>1531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 x14ac:dyDescent="0.25">
      <c r="A28" s="14" t="s">
        <v>1532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 x14ac:dyDescent="0.25">
      <c r="A29" s="14" t="s">
        <v>1533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 x14ac:dyDescent="0.25">
      <c r="A30" s="14" t="s">
        <v>1534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 x14ac:dyDescent="0.25">
      <c r="A31" s="14" t="s">
        <v>1535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 x14ac:dyDescent="0.25">
      <c r="A32" s="14" t="s">
        <v>1536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 x14ac:dyDescent="0.25">
      <c r="A33" s="14" t="s">
        <v>447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 x14ac:dyDescent="0.25">
      <c r="A34" s="14" t="s">
        <v>487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 x14ac:dyDescent="0.25">
      <c r="A35" s="14" t="s">
        <v>488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 x14ac:dyDescent="0.25">
      <c r="A36" s="14" t="s">
        <v>1526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 x14ac:dyDescent="0.25">
      <c r="A37" s="14" t="s">
        <v>419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selectLockedCells="1"/>
  <customSheetViews>
    <customSheetView guid="{BD853E3B-5BC6-4B15-9C0C-E946A056B049}" showGridLines="0" fitToPage="1" hiddenRows="1" hiddenColumns="1" state="hidden" topLeftCell="A20">
      <selection activeCell="P21" sqref="P21"/>
      <pageMargins left="0.39370078740157483" right="0.39370078740157483" top="0.59055118110236227" bottom="0.39370078740157483" header="0" footer="0"/>
      <printOptions horizontalCentered="1"/>
      <pageSetup paperSize="9" orientation="landscape" blackAndWhite="1" r:id="rId1"/>
      <headerFooter alignWithMargins="0"/>
    </customSheetView>
  </customSheetViews>
  <mergeCells count="2">
    <mergeCell ref="A17:Q17"/>
    <mergeCell ref="A18:Q18"/>
  </mergeCells>
  <phoneticPr fontId="1" type="noConversion"/>
  <printOptions horizontalCentered="1"/>
  <pageMargins left="0.39370078740157483" right="0.39370078740157483" top="0.59055118110236227" bottom="0.39370078740157483" header="0" footer="0"/>
  <pageSetup paperSize="9" orientation="landscape" blackAndWhite="1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X33"/>
  <sheetViews>
    <sheetView showGridLines="0" topLeftCell="A16" workbookViewId="0">
      <selection activeCell="W27" sqref="W27"/>
    </sheetView>
  </sheetViews>
  <sheetFormatPr defaultRowHeight="12.75" x14ac:dyDescent="0.2"/>
  <cols>
    <col min="1" max="1" width="15.7109375" style="7" customWidth="1"/>
    <col min="2" max="11" width="3.85546875" style="7" hidden="1" customWidth="1"/>
    <col min="12" max="12" width="25.7109375" style="7" customWidth="1"/>
    <col min="13" max="14" width="7.7109375" style="7" hidden="1" customWidth="1"/>
    <col min="15" max="15" width="6.42578125" style="7" bestFit="1" customWidth="1"/>
    <col min="16" max="23" width="10.7109375" style="7" customWidth="1"/>
    <col min="24" max="16384" width="9.140625" style="7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idden="1" x14ac:dyDescent="0.2"/>
    <row r="16" spans="1:23" s="9" customFormat="1" ht="39.950000000000003" customHeight="1" x14ac:dyDescent="0.2">
      <c r="A16" s="244" t="s">
        <v>530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1:24" x14ac:dyDescent="0.2">
      <c r="A17" s="247" t="s">
        <v>1461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</row>
    <row r="18" spans="1:24" ht="15" customHeight="1" x14ac:dyDescent="0.2">
      <c r="A18" s="245" t="s">
        <v>294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50" t="s">
        <v>1184</v>
      </c>
      <c r="N18" s="250" t="s">
        <v>1183</v>
      </c>
      <c r="O18" s="245" t="s">
        <v>1496</v>
      </c>
      <c r="P18" s="245" t="s">
        <v>416</v>
      </c>
      <c r="Q18" s="245"/>
      <c r="R18" s="245"/>
      <c r="S18" s="245"/>
      <c r="T18" s="245"/>
      <c r="U18" s="245"/>
      <c r="V18" s="245"/>
      <c r="W18" s="245" t="s">
        <v>295</v>
      </c>
      <c r="X18" s="1"/>
    </row>
    <row r="19" spans="1:24" ht="39.950000000000003" customHeight="1" x14ac:dyDescent="0.2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51"/>
      <c r="N19" s="251"/>
      <c r="O19" s="245"/>
      <c r="P19" s="6" t="s">
        <v>522</v>
      </c>
      <c r="Q19" s="6" t="s">
        <v>523</v>
      </c>
      <c r="R19" s="6" t="s">
        <v>524</v>
      </c>
      <c r="S19" s="6" t="s">
        <v>525</v>
      </c>
      <c r="T19" s="6" t="s">
        <v>526</v>
      </c>
      <c r="U19" s="21" t="s">
        <v>527</v>
      </c>
      <c r="V19" s="6" t="s">
        <v>528</v>
      </c>
      <c r="W19" s="245"/>
      <c r="X19" s="1"/>
    </row>
    <row r="20" spans="1:24" x14ac:dyDescent="0.2">
      <c r="A20" s="252">
        <v>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 x14ac:dyDescent="0.25">
      <c r="A21" s="194" t="s">
        <v>296</v>
      </c>
      <c r="L21" s="142" t="s">
        <v>1081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8">
        <v>1</v>
      </c>
      <c r="P21" s="150" t="s">
        <v>1565</v>
      </c>
      <c r="Q21" s="161"/>
      <c r="R21" s="162"/>
      <c r="S21" s="162"/>
      <c r="T21" s="151">
        <v>4</v>
      </c>
      <c r="U21" s="31">
        <v>36</v>
      </c>
      <c r="V21" s="31">
        <v>17</v>
      </c>
      <c r="W21" s="31">
        <v>72</v>
      </c>
      <c r="X21" s="1"/>
    </row>
    <row r="22" spans="1:24" ht="15.75" x14ac:dyDescent="0.25">
      <c r="A22" s="245"/>
      <c r="L22" s="145"/>
      <c r="M22" s="146" t="str">
        <f>M21</f>
        <v>47</v>
      </c>
      <c r="N22" s="147" t="str">
        <f>N21</f>
        <v>155</v>
      </c>
      <c r="O22" s="249"/>
      <c r="P22" s="153"/>
      <c r="Q22" s="156">
        <v>7</v>
      </c>
      <c r="R22" s="157">
        <v>5</v>
      </c>
      <c r="S22" s="157">
        <v>3</v>
      </c>
      <c r="T22" s="155"/>
      <c r="U22" s="148"/>
      <c r="V22" s="148"/>
      <c r="W22" s="148"/>
      <c r="X22" s="1"/>
    </row>
    <row r="23" spans="1:24" ht="15.75" x14ac:dyDescent="0.25">
      <c r="A23" s="245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48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 x14ac:dyDescent="0.25">
      <c r="A24" s="245"/>
      <c r="L24" s="145"/>
      <c r="M24" s="146">
        <f>M23</f>
        <v>0</v>
      </c>
      <c r="N24" s="146">
        <f>N23</f>
        <v>0</v>
      </c>
      <c r="O24" s="249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 x14ac:dyDescent="0.25">
      <c r="A25" s="245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48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 x14ac:dyDescent="0.25">
      <c r="A26" s="245"/>
      <c r="L26" s="145"/>
      <c r="M26" s="146">
        <f>M25</f>
        <v>0</v>
      </c>
      <c r="N26" s="146">
        <f>N25</f>
        <v>0</v>
      </c>
      <c r="O26" s="249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 x14ac:dyDescent="0.25">
      <c r="A27" s="245" t="s">
        <v>1466</v>
      </c>
      <c r="L27" s="119" t="s">
        <v>1009</v>
      </c>
      <c r="M27" s="146" t="str">
        <f>IF(ISBLANK(L27),0,VLOOKUP(L27,Spravochnik!$A$1:$B$85,2,FALSE))</f>
        <v>24</v>
      </c>
      <c r="N27" s="146" t="str">
        <f>IF(ISBLANK(L27),0,VLOOKUP(L27,Spravochnik!$A$1:$C$85,3,FALSE))</f>
        <v>096</v>
      </c>
      <c r="O27" s="74">
        <v>4</v>
      </c>
      <c r="P27" s="36">
        <v>0</v>
      </c>
      <c r="Q27" s="36">
        <v>7</v>
      </c>
      <c r="R27" s="36">
        <v>5</v>
      </c>
      <c r="S27" s="36">
        <v>3</v>
      </c>
      <c r="T27" s="36">
        <v>4</v>
      </c>
      <c r="U27" s="36">
        <v>36</v>
      </c>
      <c r="V27" s="36">
        <v>0</v>
      </c>
      <c r="W27" s="36"/>
      <c r="X27" s="1"/>
    </row>
    <row r="28" spans="1:24" ht="15.75" x14ac:dyDescent="0.25">
      <c r="A28" s="245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 x14ac:dyDescent="0.25">
      <c r="A29" s="245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 x14ac:dyDescent="0.25">
      <c r="A30" s="245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 x14ac:dyDescent="0.25">
      <c r="A31" s="250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 x14ac:dyDescent="0.25">
      <c r="A32" s="246" t="s">
        <v>411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>
        <v>0</v>
      </c>
      <c r="X32" s="5"/>
    </row>
    <row r="33" spans="1:23" x14ac:dyDescent="0.2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customSheetViews>
    <customSheetView guid="{BD853E3B-5BC6-4B15-9C0C-E946A056B049}" showGridLines="0" fitToPage="1" hiddenRows="1" hiddenColumns="1" state="hidden" topLeftCell="A16">
      <selection activeCell="W27" sqref="W27"/>
      <pageMargins left="0.39370078740157483" right="0.39370078740157483" top="0.78740157480314965" bottom="0.39370078740157483" header="0" footer="0"/>
      <printOptions horizontalCentered="1"/>
      <pageSetup paperSize="9" orientation="landscape" blackAndWhite="1" r:id="rId1"/>
      <headerFooter alignWithMargins="0"/>
    </customSheetView>
  </customSheetViews>
  <mergeCells count="15"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  <mergeCell ref="A27:A31"/>
    <mergeCell ref="M18:M19"/>
  </mergeCells>
  <phoneticPr fontId="1" type="noConversion"/>
  <conditionalFormatting sqref="P27:W27">
    <cfRule type="expression" dxfId="10" priority="1" stopIfTrue="1">
      <formula>$M$27&lt;1</formula>
    </cfRule>
  </conditionalFormatting>
  <conditionalFormatting sqref="P28:W28">
    <cfRule type="expression" dxfId="9" priority="2" stopIfTrue="1">
      <formula>$M$28&lt;1</formula>
    </cfRule>
  </conditionalFormatting>
  <conditionalFormatting sqref="Q22:S22 P21 T21:W21">
    <cfRule type="expression" dxfId="8" priority="3" stopIfTrue="1">
      <formula>$M$21&lt;1</formula>
    </cfRule>
  </conditionalFormatting>
  <conditionalFormatting sqref="Q24:S24 P23 T23:W23">
    <cfRule type="expression" dxfId="7" priority="4" stopIfTrue="1">
      <formula>$M$23&lt;1</formula>
    </cfRule>
  </conditionalFormatting>
  <conditionalFormatting sqref="Q26:S26 P25 T25:W25">
    <cfRule type="expression" dxfId="6" priority="5" stopIfTrue="1">
      <formula>$M$25&lt;1</formula>
    </cfRule>
  </conditionalFormatting>
  <conditionalFormatting sqref="P29:W29">
    <cfRule type="expression" dxfId="5" priority="6" stopIfTrue="1">
      <formula>$M$29&lt;1</formula>
    </cfRule>
  </conditionalFormatting>
  <conditionalFormatting sqref="P30:W30">
    <cfRule type="expression" dxfId="4" priority="7" stopIfTrue="1">
      <formula>$M$30&lt;1</formula>
    </cfRule>
  </conditionalFormatting>
  <conditionalFormatting sqref="P31:W31">
    <cfRule type="expression" dxfId="3" priority="8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_x000a_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S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55.7109375" style="7" customWidth="1"/>
    <col min="2" max="14" width="2.7109375" style="7" hidden="1" customWidth="1"/>
    <col min="15" max="15" width="6.42578125" style="7" bestFit="1" customWidth="1"/>
    <col min="16" max="19" width="13.7109375" style="7" customWidth="1"/>
    <col min="20" max="16384" width="9.140625" style="7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idden="1" x14ac:dyDescent="0.2"/>
    <row r="16" spans="1:19" ht="39.950000000000003" customHeight="1" x14ac:dyDescent="0.2">
      <c r="A16" s="244" t="s">
        <v>290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</row>
    <row r="17" spans="1:19" x14ac:dyDescent="0.2">
      <c r="A17" s="224" t="s">
        <v>364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</row>
    <row r="18" spans="1:19" ht="25.5" customHeight="1" x14ac:dyDescent="0.2">
      <c r="A18" s="245" t="s">
        <v>289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1496</v>
      </c>
      <c r="P18" s="245" t="s">
        <v>284</v>
      </c>
      <c r="Q18" s="245"/>
      <c r="R18" s="245"/>
      <c r="S18" s="245" t="s">
        <v>29</v>
      </c>
    </row>
    <row r="19" spans="1:19" ht="63.75" x14ac:dyDescent="0.2">
      <c r="A19" s="24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285</v>
      </c>
      <c r="Q19" s="6" t="s">
        <v>865</v>
      </c>
      <c r="R19" s="6" t="s">
        <v>286</v>
      </c>
      <c r="S19" s="245"/>
    </row>
    <row r="20" spans="1:19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 x14ac:dyDescent="0.25">
      <c r="A21" s="42" t="s">
        <v>287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.75" x14ac:dyDescent="0.25">
      <c r="A22" s="42" t="s">
        <v>701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 x14ac:dyDescent="0.25">
      <c r="A23" s="42" t="s">
        <v>288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 x14ac:dyDescent="0.25">
      <c r="A24" s="42" t="s">
        <v>703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 x14ac:dyDescent="0.25">
      <c r="A25" s="42" t="s">
        <v>704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 x14ac:dyDescent="0.25">
      <c r="A26" s="42" t="s">
        <v>705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 x14ac:dyDescent="0.25">
      <c r="A27" s="42" t="s">
        <v>706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 x14ac:dyDescent="0.25">
      <c r="A28" s="42" t="s">
        <v>707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>
        <v>0</v>
      </c>
      <c r="S28" s="36">
        <v>0</v>
      </c>
    </row>
    <row r="29" spans="1:19" ht="15.75" x14ac:dyDescent="0.25">
      <c r="A29" s="42" t="s">
        <v>708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>
        <v>0</v>
      </c>
    </row>
  </sheetData>
  <sheetProtection password="E2BC" sheet="1" selectLockedCells="1"/>
  <customSheetViews>
    <customSheetView guid="{BD853E3B-5BC6-4B15-9C0C-E946A056B049}" showGridLines="0" fitToPage="1" hiddenRows="1" hiddenColumns="1" state="hidden" topLeftCell="A16">
      <selection activeCell="P21" sqref="P21"/>
      <pageMargins left="0.39370078740157483" right="0.39370078740157483" top="0.59055118110236227" bottom="0.39370078740157483" header="0" footer="0"/>
      <printOptions horizontalCentered="1"/>
      <pageSetup paperSize="9" orientation="landscape" blackAndWhite="1" r:id="rId1"/>
      <headerFooter alignWithMargins="0"/>
    </customSheetView>
  </customSheetViews>
  <mergeCells count="6">
    <mergeCell ref="A16:S16"/>
    <mergeCell ref="A17:S17"/>
    <mergeCell ref="A18:A19"/>
    <mergeCell ref="O18:O19"/>
    <mergeCell ref="P18:R18"/>
    <mergeCell ref="S18:S19"/>
  </mergeCells>
  <phoneticPr fontId="1" type="noConversion"/>
  <printOptions horizontalCentered="1"/>
  <pageMargins left="0.39370078740157483" right="0.39370078740157483" top="0.59055118110236227" bottom="0.39370078740157483" header="0" footer="0"/>
  <pageSetup paperSize="9" orientation="landscape" blackAndWhite="1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Z35"/>
  <sheetViews>
    <sheetView showGridLines="0" topLeftCell="A18" workbookViewId="0">
      <selection activeCell="P21" sqref="P21"/>
    </sheetView>
  </sheetViews>
  <sheetFormatPr defaultRowHeight="12.75" x14ac:dyDescent="0.2"/>
  <cols>
    <col min="1" max="1" width="46.7109375" customWidth="1"/>
    <col min="2" max="14" width="2.7109375" hidden="1" customWidth="1"/>
    <col min="15" max="15" width="6.42578125" bestFit="1" customWidth="1"/>
    <col min="16" max="26" width="11.7109375" customWidth="1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t="20.100000000000001" hidden="1" customHeight="1" x14ac:dyDescent="0.2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950000000000003" customHeight="1" x14ac:dyDescent="0.2">
      <c r="A15" s="244" t="s">
        <v>1385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</row>
    <row r="16" spans="1:26" x14ac:dyDescent="0.2">
      <c r="A16" s="224" t="s">
        <v>364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</row>
    <row r="17" spans="1:26" ht="15" customHeight="1" x14ac:dyDescent="0.2">
      <c r="A17" s="250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50" t="s">
        <v>1496</v>
      </c>
      <c r="P17" s="245" t="s">
        <v>420</v>
      </c>
      <c r="Q17" s="245" t="s">
        <v>358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 x14ac:dyDescent="0.2">
      <c r="A18" s="25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1"/>
      <c r="P18" s="245"/>
      <c r="Q18" s="245" t="s">
        <v>1493</v>
      </c>
      <c r="R18" s="245" t="s">
        <v>359</v>
      </c>
      <c r="S18" s="245"/>
      <c r="T18" s="245"/>
      <c r="U18" s="245"/>
      <c r="V18" s="245"/>
      <c r="W18" s="245"/>
      <c r="X18" s="245"/>
      <c r="Y18" s="245"/>
      <c r="Z18" s="245" t="s">
        <v>285</v>
      </c>
    </row>
    <row r="19" spans="1:26" ht="76.5" x14ac:dyDescent="0.2">
      <c r="A19" s="19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94"/>
      <c r="P19" s="245"/>
      <c r="Q19" s="245"/>
      <c r="R19" s="6" t="s">
        <v>366</v>
      </c>
      <c r="S19" s="6" t="s">
        <v>881</v>
      </c>
      <c r="T19" s="6" t="s">
        <v>365</v>
      </c>
      <c r="U19" s="6" t="s">
        <v>360</v>
      </c>
      <c r="V19" s="6" t="s">
        <v>1388</v>
      </c>
      <c r="W19" s="6" t="s">
        <v>361</v>
      </c>
      <c r="X19" s="6" t="s">
        <v>367</v>
      </c>
      <c r="Y19" s="6" t="s">
        <v>368</v>
      </c>
      <c r="Z19" s="245"/>
    </row>
    <row r="20" spans="1:26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 x14ac:dyDescent="0.2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 x14ac:dyDescent="0.2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 x14ac:dyDescent="0.2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 x14ac:dyDescent="0.2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 x14ac:dyDescent="0.25">
      <c r="A25" s="42" t="s">
        <v>583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 x14ac:dyDescent="0.2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 x14ac:dyDescent="0.2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 x14ac:dyDescent="0.2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 x14ac:dyDescent="0.2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 x14ac:dyDescent="0.2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 x14ac:dyDescent="0.2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 x14ac:dyDescent="0.2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 x14ac:dyDescent="0.2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 x14ac:dyDescent="0.2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 x14ac:dyDescent="0.25">
      <c r="A35" s="14" t="s">
        <v>1384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</sheetData>
  <sheetProtection password="E2BC" sheet="1" selectLockedCells="1"/>
  <customSheetViews>
    <customSheetView guid="{BD853E3B-5BC6-4B15-9C0C-E946A056B049}" showGridLines="0" fitToPage="1" hiddenRows="1" hiddenColumns="1" state="hidden" topLeftCell="A18">
      <selection activeCell="P21" sqref="P21"/>
      <pageMargins left="0.39370078740157483" right="0.39370078740157483" top="0.78740157480314965" bottom="0.39370078740157483" header="0" footer="0"/>
      <printOptions horizontalCentered="1"/>
      <pageSetup paperSize="9" scale="78" orientation="landscape" blackAndWhite="1" r:id="rId1"/>
      <headerFooter alignWithMargins="0"/>
    </customSheetView>
  </customSheetViews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honeticPr fontId="1" type="noConversion"/>
  <printOptions horizontalCentered="1"/>
  <pageMargins left="0.39370078740157483" right="0.39370078740157483" top="0.78740157480314965" bottom="0.39370078740157483" header="0" footer="0"/>
  <pageSetup paperSize="9" scale="78" orientation="landscape" blackAndWhite="1" r:id="rId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Z37"/>
  <sheetViews>
    <sheetView showGridLines="0" topLeftCell="A18" workbookViewId="0">
      <selection activeCell="Z32" sqref="Z32"/>
    </sheetView>
  </sheetViews>
  <sheetFormatPr defaultRowHeight="12.75" x14ac:dyDescent="0.2"/>
  <cols>
    <col min="1" max="1" width="48.7109375" style="7" customWidth="1"/>
    <col min="2" max="14" width="2.7109375" style="7" hidden="1" customWidth="1"/>
    <col min="15" max="15" width="6.42578125" style="7" bestFit="1" customWidth="1"/>
    <col min="16" max="26" width="11.7109375" style="7" customWidth="1"/>
    <col min="27" max="16384" width="9.140625" style="7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t="20.100000000000001" hidden="1" customHeight="1" x14ac:dyDescent="0.2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20.100000000000001" customHeight="1" x14ac:dyDescent="0.2">
      <c r="A15" s="256" t="s">
        <v>276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x14ac:dyDescent="0.2">
      <c r="A16" s="224" t="s">
        <v>364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</row>
    <row r="17" spans="1:26" ht="15" customHeight="1" x14ac:dyDescent="0.2">
      <c r="A17" s="250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50" t="s">
        <v>1496</v>
      </c>
      <c r="P17" s="245" t="s">
        <v>1202</v>
      </c>
      <c r="Q17" s="245" t="s">
        <v>358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 x14ac:dyDescent="0.2">
      <c r="A18" s="25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1"/>
      <c r="P18" s="245"/>
      <c r="Q18" s="245" t="s">
        <v>1493</v>
      </c>
      <c r="R18" s="245" t="s">
        <v>359</v>
      </c>
      <c r="S18" s="245"/>
      <c r="T18" s="245"/>
      <c r="U18" s="245"/>
      <c r="V18" s="245"/>
      <c r="W18" s="245"/>
      <c r="X18" s="245"/>
      <c r="Y18" s="245"/>
      <c r="Z18" s="245" t="s">
        <v>285</v>
      </c>
    </row>
    <row r="19" spans="1:26" ht="76.5" x14ac:dyDescent="0.2">
      <c r="A19" s="19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94"/>
      <c r="P19" s="245"/>
      <c r="Q19" s="245"/>
      <c r="R19" s="6" t="s">
        <v>366</v>
      </c>
      <c r="S19" s="6" t="s">
        <v>881</v>
      </c>
      <c r="T19" s="6" t="s">
        <v>365</v>
      </c>
      <c r="U19" s="6" t="s">
        <v>360</v>
      </c>
      <c r="V19" s="6" t="s">
        <v>1388</v>
      </c>
      <c r="W19" s="6" t="s">
        <v>361</v>
      </c>
      <c r="X19" s="6" t="s">
        <v>367</v>
      </c>
      <c r="Y19" s="6" t="s">
        <v>368</v>
      </c>
      <c r="Z19" s="245"/>
    </row>
    <row r="20" spans="1:26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 x14ac:dyDescent="0.2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 x14ac:dyDescent="0.2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7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 x14ac:dyDescent="0.2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 x14ac:dyDescent="0.2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5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 x14ac:dyDescent="0.25">
      <c r="A25" s="42" t="s">
        <v>583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3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 x14ac:dyDescent="0.2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4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 x14ac:dyDescent="0.2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7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 x14ac:dyDescent="0.2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8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 x14ac:dyDescent="0.2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12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1</v>
      </c>
    </row>
    <row r="30" spans="1:26" ht="15.75" x14ac:dyDescent="0.2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5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 x14ac:dyDescent="0.2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4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 x14ac:dyDescent="0.2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10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1</v>
      </c>
    </row>
    <row r="33" spans="1:26" ht="15.75" x14ac:dyDescent="0.2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7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 x14ac:dyDescent="0.2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 x14ac:dyDescent="0.25">
      <c r="A35" s="14" t="s">
        <v>1384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72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2</v>
      </c>
    </row>
    <row r="37" spans="1:26" x14ac:dyDescent="0.2">
      <c r="A37" s="284" t="s">
        <v>275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customSheetViews>
    <customSheetView guid="{BD853E3B-5BC6-4B15-9C0C-E946A056B049}" showGridLines="0" fitToPage="1" hiddenRows="1" hiddenColumns="1" state="hidden" topLeftCell="A18">
      <selection activeCell="Z32" sqref="Z32"/>
      <pageMargins left="0.39370078740157483" right="0.39370078740157483" top="0.78740157480314965" bottom="0.39370078740157483" header="0.51181102362204722" footer="0"/>
      <printOptions horizontalCentered="1"/>
      <pageSetup paperSize="9" scale="77" orientation="landscape" blackAndWhite="1" r:id="rId1"/>
      <headerFooter alignWithMargins="0"/>
    </customSheetView>
  </customSheetViews>
  <mergeCells count="11">
    <mergeCell ref="R18:Y18"/>
    <mergeCell ref="Z18:Z19"/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</mergeCells>
  <phoneticPr fontId="1" type="noConversion"/>
  <printOptions horizontalCentered="1"/>
  <pageMargins left="0.39370078740157483" right="0.39370078740157483" top="0.78740157480314965" bottom="0.39370078740157483" header="0.51181102362204722" footer="0"/>
  <pageSetup paperSize="9" scale="77" orientation="landscape" blackAndWhite="1" r:id="rId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3">
    <pageSetUpPr fitToPage="1"/>
  </sheetPr>
  <dimension ref="A1:W35"/>
  <sheetViews>
    <sheetView showGridLines="0" topLeftCell="A17" workbookViewId="0">
      <selection activeCell="S34" sqref="S34:U34"/>
    </sheetView>
  </sheetViews>
  <sheetFormatPr defaultRowHeight="12.75" x14ac:dyDescent="0.2"/>
  <cols>
    <col min="1" max="1" width="68" style="7" customWidth="1"/>
    <col min="2" max="13" width="2.28515625" style="7" hidden="1" customWidth="1"/>
    <col min="14" max="14" width="0.42578125" style="7" hidden="1" customWidth="1"/>
    <col min="15" max="15" width="6.42578125" style="7" bestFit="1" customWidth="1"/>
    <col min="16" max="18" width="15.7109375" style="7" customWidth="1"/>
    <col min="19" max="21" width="10.7109375" style="7" customWidth="1"/>
    <col min="22" max="22" width="5.7109375" style="7" customWidth="1"/>
    <col min="23" max="23" width="10.7109375" style="7" customWidth="1"/>
    <col min="24" max="16384" width="9.140625" style="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3" s="1" customFormat="1" ht="50.1" customHeight="1" x14ac:dyDescent="0.2">
      <c r="A17" s="244" t="s">
        <v>1494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</row>
    <row r="18" spans="1:23" x14ac:dyDescent="0.2">
      <c r="A18" s="247" t="s">
        <v>281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</row>
    <row r="19" spans="1:23" ht="51" x14ac:dyDescent="0.2">
      <c r="A19" s="22" t="s">
        <v>294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1496</v>
      </c>
      <c r="P19" s="6" t="s">
        <v>282</v>
      </c>
      <c r="Q19" s="6" t="s">
        <v>866</v>
      </c>
      <c r="R19" s="6" t="s">
        <v>283</v>
      </c>
    </row>
    <row r="20" spans="1:23" x14ac:dyDescent="0.2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23" ht="25.5" x14ac:dyDescent="0.25">
      <c r="A21" s="42" t="s">
        <v>277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0</v>
      </c>
      <c r="Q21" s="36">
        <v>0</v>
      </c>
      <c r="R21" s="36">
        <v>0</v>
      </c>
    </row>
    <row r="22" spans="1:23" ht="15.75" x14ac:dyDescent="0.25">
      <c r="A22" s="42" t="s">
        <v>278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0</v>
      </c>
    </row>
    <row r="23" spans="1:23" ht="15.75" x14ac:dyDescent="0.25">
      <c r="A23" s="42" t="s">
        <v>600</v>
      </c>
      <c r="O23" s="122">
        <v>3</v>
      </c>
      <c r="P23" s="36">
        <v>1</v>
      </c>
      <c r="Q23" s="36">
        <v>1</v>
      </c>
      <c r="R23" s="36">
        <v>0</v>
      </c>
    </row>
    <row r="24" spans="1:23" ht="15.75" x14ac:dyDescent="0.25">
      <c r="A24" s="42" t="s">
        <v>279</v>
      </c>
      <c r="O24" s="122">
        <v>4</v>
      </c>
      <c r="P24" s="36">
        <v>0</v>
      </c>
      <c r="Q24" s="36">
        <v>0</v>
      </c>
      <c r="R24" s="36">
        <v>0</v>
      </c>
    </row>
    <row r="25" spans="1:23" ht="25.5" x14ac:dyDescent="0.25">
      <c r="A25" s="42" t="s">
        <v>873</v>
      </c>
      <c r="O25" s="122">
        <v>5</v>
      </c>
      <c r="P25" s="36">
        <v>0</v>
      </c>
      <c r="Q25" s="36">
        <v>0</v>
      </c>
      <c r="R25" s="36">
        <v>0</v>
      </c>
    </row>
    <row r="26" spans="1:23" ht="15.75" x14ac:dyDescent="0.25">
      <c r="A26" s="42" t="s">
        <v>280</v>
      </c>
      <c r="O26" s="122">
        <v>6</v>
      </c>
      <c r="P26" s="36">
        <v>0</v>
      </c>
      <c r="Q26" s="36">
        <v>0</v>
      </c>
      <c r="R26" s="36">
        <v>0</v>
      </c>
    </row>
    <row r="30" spans="1:23" ht="38.25" x14ac:dyDescent="0.2">
      <c r="A30" s="79" t="s">
        <v>1471</v>
      </c>
    </row>
    <row r="31" spans="1:23" ht="15.75" x14ac:dyDescent="0.2">
      <c r="A31" s="79" t="s">
        <v>1472</v>
      </c>
      <c r="O31" s="287" t="s">
        <v>1568</v>
      </c>
      <c r="P31" s="287"/>
      <c r="Q31" s="287"/>
      <c r="S31" s="287" t="s">
        <v>1569</v>
      </c>
      <c r="T31" s="287"/>
      <c r="U31" s="287"/>
      <c r="W31" s="80"/>
    </row>
    <row r="32" spans="1:23" x14ac:dyDescent="0.2">
      <c r="O32" s="181" t="s">
        <v>1445</v>
      </c>
      <c r="P32" s="181"/>
      <c r="Q32" s="181"/>
      <c r="S32" s="285" t="s">
        <v>1470</v>
      </c>
      <c r="T32" s="285"/>
      <c r="U32" s="285"/>
      <c r="W32" s="13" t="s">
        <v>1444</v>
      </c>
    </row>
    <row r="34" spans="15:21" ht="15.75" x14ac:dyDescent="0.2">
      <c r="O34" s="287" t="s">
        <v>1570</v>
      </c>
      <c r="P34" s="287"/>
      <c r="Q34" s="287"/>
      <c r="S34" s="286">
        <v>41902</v>
      </c>
      <c r="T34" s="286"/>
      <c r="U34" s="286"/>
    </row>
    <row r="35" spans="15:21" x14ac:dyDescent="0.2">
      <c r="O35" s="181" t="s">
        <v>1446</v>
      </c>
      <c r="P35" s="181"/>
      <c r="Q35" s="181"/>
      <c r="S35" s="266" t="s">
        <v>1447</v>
      </c>
      <c r="T35" s="285"/>
      <c r="U35" s="285"/>
    </row>
  </sheetData>
  <sheetProtection password="E2BC" sheet="1" selectLockedCells="1"/>
  <customSheetViews>
    <customSheetView guid="{BD853E3B-5BC6-4B15-9C0C-E946A056B049}" showGridLines="0" fitToPage="1" hiddenRows="1" hiddenColumns="1" state="hidden" topLeftCell="A17">
      <selection activeCell="S34" sqref="S34:U34"/>
      <pageMargins left="0.39370078740157483" right="0.39370078740157483" top="0.78740157480314965" bottom="0.39370078740157483" header="0" footer="0"/>
      <printOptions horizontalCentered="1"/>
      <pageSetup paperSize="9" scale="83" orientation="landscape" blackAndWhite="1" r:id="rId1"/>
      <headerFooter alignWithMargins="0"/>
    </customSheetView>
  </customSheetViews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phoneticPr fontId="1" type="noConversion"/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3" orientation="landscape" blackAndWhite="1" r:id="rId2"/>
  <headerFooter alignWithMargins="0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P869"/>
  <sheetViews>
    <sheetView workbookViewId="0">
      <selection activeCell="H384" sqref="H384"/>
    </sheetView>
  </sheetViews>
  <sheetFormatPr defaultRowHeight="11.25" x14ac:dyDescent="0.2"/>
  <cols>
    <col min="1" max="1" width="7.5703125" style="106" bestFit="1" customWidth="1"/>
    <col min="2" max="2" width="9.140625" style="106" bestFit="1"/>
    <col min="3" max="3" width="7.140625" style="106" bestFit="1" customWidth="1"/>
    <col min="4" max="4" width="8.42578125" style="106" bestFit="1" customWidth="1"/>
    <col min="5" max="5" width="40.5703125" style="106" customWidth="1"/>
    <col min="6" max="6" width="9.140625" style="106"/>
    <col min="7" max="7" width="60.140625" style="106" customWidth="1"/>
    <col min="8" max="8" width="9.140625" style="106"/>
    <col min="9" max="9" width="5.140625" style="106" customWidth="1"/>
    <col min="10" max="10" width="17.5703125" style="106" customWidth="1"/>
    <col min="11" max="11" width="7" style="106" bestFit="1" customWidth="1"/>
    <col min="12" max="12" width="39.42578125" style="106" bestFit="1" customWidth="1"/>
    <col min="13" max="13" width="13.7109375" style="106" bestFit="1" customWidth="1"/>
    <col min="14" max="14" width="9.140625" style="106"/>
    <col min="15" max="15" width="11.140625" style="106" customWidth="1"/>
    <col min="16" max="16384" width="9.140625" style="106"/>
  </cols>
  <sheetData>
    <row r="1" spans="1:16" ht="12.75" x14ac:dyDescent="0.2">
      <c r="A1" s="104" t="s">
        <v>500</v>
      </c>
      <c r="B1" s="105"/>
      <c r="C1" s="105"/>
      <c r="D1" s="104"/>
      <c r="E1" s="105"/>
      <c r="F1" s="105"/>
      <c r="G1" s="105"/>
      <c r="H1" s="105"/>
      <c r="J1" s="112" t="s">
        <v>912</v>
      </c>
      <c r="K1" s="112"/>
      <c r="L1" s="113"/>
      <c r="M1" s="113"/>
      <c r="O1" s="112" t="s">
        <v>929</v>
      </c>
      <c r="P1" s="113"/>
    </row>
    <row r="2" spans="1:16" ht="12.75" x14ac:dyDescent="0.2">
      <c r="A2" s="107" t="s">
        <v>501</v>
      </c>
      <c r="B2" s="107" t="s">
        <v>502</v>
      </c>
      <c r="C2" s="107" t="s">
        <v>503</v>
      </c>
      <c r="D2" s="107" t="s">
        <v>504</v>
      </c>
      <c r="E2" s="107" t="s">
        <v>505</v>
      </c>
      <c r="F2" s="107" t="s">
        <v>506</v>
      </c>
      <c r="G2" s="107" t="s">
        <v>507</v>
      </c>
      <c r="H2" s="107" t="s">
        <v>508</v>
      </c>
      <c r="J2" s="114" t="s">
        <v>913</v>
      </c>
      <c r="K2" s="114" t="s">
        <v>914</v>
      </c>
      <c r="L2" s="114" t="s">
        <v>505</v>
      </c>
      <c r="M2" s="114" t="s">
        <v>915</v>
      </c>
      <c r="O2" s="116" t="s">
        <v>930</v>
      </c>
      <c r="P2" s="116" t="s">
        <v>931</v>
      </c>
    </row>
    <row r="3" spans="1:16" ht="12.75" x14ac:dyDescent="0.2">
      <c r="A3" s="108">
        <f t="shared" ref="A3:A76" si="0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6</v>
      </c>
      <c r="F3" s="108"/>
      <c r="G3" s="108"/>
      <c r="H3" s="110">
        <f>SUM(H4:H8,H9,H18,H26,H30,H246,H374,H376,H380,H383,H385,H387,H409,H445,H452,H525,H594,H616,H621,H678,H735,H757)</f>
        <v>6</v>
      </c>
      <c r="J3" s="7" t="s">
        <v>916</v>
      </c>
      <c r="K3" s="7">
        <v>1</v>
      </c>
      <c r="L3" s="7" t="s">
        <v>917</v>
      </c>
      <c r="M3" s="7" t="s">
        <v>1452</v>
      </c>
      <c r="O3"/>
      <c r="P3"/>
    </row>
    <row r="4" spans="1:16" ht="12.75" x14ac:dyDescent="0.2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509</v>
      </c>
      <c r="H4" s="7">
        <f>IF(LEN(P_1)&lt;&gt;0,0,1)</f>
        <v>0</v>
      </c>
      <c r="J4" s="7" t="s">
        <v>918</v>
      </c>
      <c r="K4" s="7">
        <v>2</v>
      </c>
      <c r="L4" s="7" t="s">
        <v>919</v>
      </c>
      <c r="M4" s="7" t="str">
        <f>IF(P_1=0,"Нет данных",P_1)</f>
        <v>муниципальное общеобразовательное учреждение "Средняя общеобразовательная школа" пст.Визиндор</v>
      </c>
      <c r="O4" s="117">
        <f ca="1">TODAY()</f>
        <v>41919</v>
      </c>
      <c r="P4">
        <v>0</v>
      </c>
    </row>
    <row r="5" spans="1:16" ht="12.75" x14ac:dyDescent="0.2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510</v>
      </c>
      <c r="H5" s="7">
        <f>IF(LEN(P_2)&lt;&gt;0,0,1)</f>
        <v>0</v>
      </c>
      <c r="J5" s="7" t="s">
        <v>920</v>
      </c>
      <c r="K5" s="7">
        <v>3</v>
      </c>
      <c r="L5" s="7" t="s">
        <v>921</v>
      </c>
      <c r="M5" s="7" t="str">
        <f>IF(P_2=0,"Нет данных",P_2)</f>
        <v>168105, РК, Сысольский район, п.Визиндор, ул. Интернациональная, 1а</v>
      </c>
    </row>
    <row r="6" spans="1:16" ht="12.75" x14ac:dyDescent="0.2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511</v>
      </c>
      <c r="H6" s="7">
        <f>IF(LEN(P_3)&lt;&gt;0,0,1)</f>
        <v>0</v>
      </c>
      <c r="J6" s="7" t="s">
        <v>922</v>
      </c>
      <c r="K6" s="7">
        <v>4</v>
      </c>
      <c r="L6" s="7" t="s">
        <v>923</v>
      </c>
      <c r="M6" s="7" t="str">
        <f>TEXT(P_3,"0000000")</f>
        <v>0609535</v>
      </c>
    </row>
    <row r="7" spans="1:16" ht="12.75" x14ac:dyDescent="0.2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512</v>
      </c>
      <c r="H7" s="7">
        <f>IF(LEN(P_4)&lt;&gt;0,0,1)</f>
        <v>0</v>
      </c>
      <c r="J7" s="7" t="s">
        <v>924</v>
      </c>
      <c r="K7" s="7">
        <v>5</v>
      </c>
      <c r="L7" s="7" t="s">
        <v>925</v>
      </c>
      <c r="M7" s="7" t="str">
        <f>IF(P_4=0,"Нет данных",P_4)</f>
        <v>53703322</v>
      </c>
    </row>
    <row r="8" spans="1:16" ht="12.75" x14ac:dyDescent="0.2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513</v>
      </c>
      <c r="H8" s="7">
        <f>IF(LEN(P_5)&lt;&gt;0,0,1)</f>
        <v>1</v>
      </c>
      <c r="J8" s="7" t="s">
        <v>927</v>
      </c>
      <c r="K8" s="7">
        <v>6</v>
      </c>
      <c r="L8" s="7" t="s">
        <v>928</v>
      </c>
      <c r="M8" s="7" t="str">
        <f>IF(P_5=0,"Нет данных",P_5)</f>
        <v>Нет данных</v>
      </c>
    </row>
    <row r="9" spans="1:16" ht="12.75" x14ac:dyDescent="0.2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1</v>
      </c>
      <c r="F9" s="108"/>
      <c r="G9" s="108"/>
      <c r="H9" s="108">
        <f>SUM(H10:H17)</f>
        <v>1</v>
      </c>
      <c r="J9" s="115" t="s">
        <v>926</v>
      </c>
    </row>
    <row r="10" spans="1:16" ht="12.75" x14ac:dyDescent="0.2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1537</v>
      </c>
      <c r="H10" s="7">
        <f>IF('Раздел 1'!W21=SUM('Раздел 1'!P21,'Раздел 1'!Q22:S22,'Раздел 1'!T21:V21),0,1)</f>
        <v>0</v>
      </c>
    </row>
    <row r="11" spans="1:16" ht="12.75" x14ac:dyDescent="0.2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1538</v>
      </c>
      <c r="H11" s="7">
        <f>IF('Раздел 1'!W23=SUM('Раздел 1'!P23,'Раздел 1'!Q24:S24,'Раздел 1'!T23:V23),0,1)</f>
        <v>0</v>
      </c>
    </row>
    <row r="12" spans="1:16" ht="12.75" x14ac:dyDescent="0.2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1556</v>
      </c>
      <c r="H12" s="7">
        <f>IF('Раздел 1'!W25=SUM('Раздел 1'!P25,'Раздел 1'!Q26:S26,'Раздел 1'!T25:V25),0,1)</f>
        <v>0</v>
      </c>
    </row>
    <row r="13" spans="1:16" ht="12.75" x14ac:dyDescent="0.2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711</v>
      </c>
      <c r="H13" s="7">
        <f>IF('Раздел 1'!W27=SUM('Раздел 1'!P27:V27),0,1)</f>
        <v>1</v>
      </c>
    </row>
    <row r="14" spans="1:16" ht="12.75" x14ac:dyDescent="0.2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712</v>
      </c>
      <c r="H14" s="7">
        <f>IF('Раздел 1'!W28=SUM('Раздел 1'!P28:V28),0,1)</f>
        <v>0</v>
      </c>
    </row>
    <row r="15" spans="1:16" ht="12.75" x14ac:dyDescent="0.2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713</v>
      </c>
      <c r="H15" s="7">
        <f>IF('Раздел 1'!W29=SUM('Раздел 1'!P29:V29),0,1)</f>
        <v>0</v>
      </c>
    </row>
    <row r="16" spans="1:16" ht="12.75" x14ac:dyDescent="0.2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714</v>
      </c>
      <c r="H16" s="7">
        <f>IF('Раздел 1'!W30=SUM('Раздел 1'!P30:V30),0,1)</f>
        <v>0</v>
      </c>
    </row>
    <row r="17" spans="1:8" ht="12.75" x14ac:dyDescent="0.2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715</v>
      </c>
      <c r="H17" s="7">
        <f>IF('Раздел 1'!W31=SUM('Раздел 1'!P31:V31),0,1)</f>
        <v>0</v>
      </c>
    </row>
    <row r="18" spans="1:8" ht="12.75" x14ac:dyDescent="0.2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 x14ac:dyDescent="0.2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1557</v>
      </c>
      <c r="H19" s="109">
        <f>IF('Раздел 2'!P40&gt;='Раздел 2'!P41,0,1)</f>
        <v>0</v>
      </c>
    </row>
    <row r="20" spans="1:8" ht="12.75" x14ac:dyDescent="0.2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1558</v>
      </c>
      <c r="H20" s="109">
        <f>IF('Раздел 2'!P41&gt;='Раздел 2'!P42,0,1)</f>
        <v>0</v>
      </c>
    </row>
    <row r="21" spans="1:8" ht="12.75" x14ac:dyDescent="0.2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1559</v>
      </c>
      <c r="H21" s="109">
        <f>IF('Раздел 2'!P41&gt;='Раздел 2'!P44,0,1)</f>
        <v>0</v>
      </c>
    </row>
    <row r="22" spans="1:8" ht="12.75" x14ac:dyDescent="0.2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1560</v>
      </c>
      <c r="H22" s="109">
        <f>IF('Раздел 2'!P42&gt;='Раздел 2'!P43,0,1)</f>
        <v>0</v>
      </c>
    </row>
    <row r="23" spans="1:8" ht="12.75" x14ac:dyDescent="0.2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1561</v>
      </c>
      <c r="H23" s="109">
        <f>IF('Раздел 2'!P44&gt;='Раздел 2'!P45,0,1)</f>
        <v>0</v>
      </c>
    </row>
    <row r="24" spans="1:8" ht="12.75" x14ac:dyDescent="0.2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1562</v>
      </c>
      <c r="H24" s="109">
        <f>IF('Раздел 2'!P48&gt;='Раздел 2'!P49,0,1)</f>
        <v>0</v>
      </c>
    </row>
    <row r="25" spans="1:8" ht="12.75" x14ac:dyDescent="0.2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1563</v>
      </c>
      <c r="H25" s="109">
        <f>IF('Раздел 2'!P50&gt;='Раздел 2'!P51,0,1)</f>
        <v>0</v>
      </c>
    </row>
    <row r="26" spans="1:8" ht="12.75" x14ac:dyDescent="0.2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 x14ac:dyDescent="0.2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716</v>
      </c>
      <c r="H27" s="109">
        <f>IF('Раздел 3'!P24=SUM('Раздел 3'!P21:P23),0,1)</f>
        <v>0</v>
      </c>
    </row>
    <row r="28" spans="1:8" ht="12.75" x14ac:dyDescent="0.2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1564</v>
      </c>
      <c r="H28" s="109">
        <f>IF('Раздел 3'!Q24=SUM('Раздел 3'!Q21:Q23),0,1)</f>
        <v>0</v>
      </c>
    </row>
    <row r="29" spans="1:8" ht="12.75" x14ac:dyDescent="0.2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752</v>
      </c>
      <c r="H29" s="109">
        <f>IF('Раздел 3'!P24&gt;='Раздел 3'!P25,0,1)</f>
        <v>0</v>
      </c>
    </row>
    <row r="30" spans="1:8" ht="12.75" x14ac:dyDescent="0.2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 x14ac:dyDescent="0.2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402</v>
      </c>
      <c r="H31" s="109">
        <f>IF('Раздел 4'!P35=SUM('Раздел 4'!P21:P34),0,1)</f>
        <v>0</v>
      </c>
    </row>
    <row r="32" spans="1:8" ht="12.75" x14ac:dyDescent="0.2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403</v>
      </c>
      <c r="H32" s="109">
        <f>IF('Раздел 4'!Q35=SUM('Раздел 4'!Q21:Q34),0,1)</f>
        <v>0</v>
      </c>
    </row>
    <row r="33" spans="1:8" ht="12.75" x14ac:dyDescent="0.2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404</v>
      </c>
      <c r="H33" s="109">
        <f>IF('Раздел 4'!R35=SUM('Раздел 4'!R21:R34),0,1)</f>
        <v>0</v>
      </c>
    </row>
    <row r="34" spans="1:8" ht="12.75" x14ac:dyDescent="0.2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405</v>
      </c>
      <c r="H34" s="109">
        <f>IF('Раздел 4'!S35=SUM('Раздел 4'!S21:S34),0,1)</f>
        <v>0</v>
      </c>
    </row>
    <row r="35" spans="1:8" ht="12.75" x14ac:dyDescent="0.2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413</v>
      </c>
      <c r="H35" s="109">
        <f>IF('Раздел 4'!T35=SUM('Раздел 4'!T21:T34),0,1)</f>
        <v>0</v>
      </c>
    </row>
    <row r="36" spans="1:8" ht="12.75" x14ac:dyDescent="0.2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415</v>
      </c>
      <c r="H36" s="109">
        <f>IF('Раздел 4'!U35=SUM('Раздел 4'!U21:U34),0,1)</f>
        <v>0</v>
      </c>
    </row>
    <row r="37" spans="1:8" ht="12.75" x14ac:dyDescent="0.2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422</v>
      </c>
      <c r="H37" s="109">
        <f>IF('Раздел 4'!V35=SUM('Раздел 4'!V21:V34),0,1)</f>
        <v>0</v>
      </c>
    </row>
    <row r="38" spans="1:8" ht="12.75" x14ac:dyDescent="0.2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421</v>
      </c>
      <c r="H38" s="109">
        <f>IF('Раздел 4'!W35=SUM('Раздел 4'!W21:W34),0,1)</f>
        <v>0</v>
      </c>
    </row>
    <row r="39" spans="1:8" ht="12.75" x14ac:dyDescent="0.2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24</v>
      </c>
      <c r="H39" s="109">
        <f>IF('Раздел 4'!X35=SUM('Раздел 4'!X21:X34),0,1)</f>
        <v>0</v>
      </c>
    </row>
    <row r="40" spans="1:8" ht="12.75" x14ac:dyDescent="0.2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25</v>
      </c>
      <c r="H40" s="109">
        <f>IF('Раздел 4'!Y35=SUM('Раздел 4'!Y21:Y34),0,1)</f>
        <v>0</v>
      </c>
    </row>
    <row r="41" spans="1:8" ht="12.75" x14ac:dyDescent="0.2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26</v>
      </c>
      <c r="H41" s="109">
        <f>IF('Раздел 4'!Z35=SUM('Раздел 4'!Z21:Z34),0,1)</f>
        <v>0</v>
      </c>
    </row>
    <row r="42" spans="1:8" ht="12.75" x14ac:dyDescent="0.2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27</v>
      </c>
      <c r="H42" s="109">
        <f>IF('Раздел 4'!AA35=SUM('Раздел 4'!AA21:AA34),0,1)</f>
        <v>0</v>
      </c>
    </row>
    <row r="43" spans="1:8" ht="12.75" x14ac:dyDescent="0.2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28</v>
      </c>
      <c r="H43" s="109">
        <f>IF('Раздел 4'!AB35=SUM('Раздел 4'!AB21:AB34),0,1)</f>
        <v>0</v>
      </c>
    </row>
    <row r="44" spans="1:8" ht="12.75" x14ac:dyDescent="0.2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426</v>
      </c>
      <c r="H44" s="109">
        <f>IF('Раздел 4'!AC35=SUM('Раздел 4'!AC21:AC34),0,1)</f>
        <v>0</v>
      </c>
    </row>
    <row r="45" spans="1:8" ht="12.75" x14ac:dyDescent="0.2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427</v>
      </c>
      <c r="H45" s="109">
        <f>IF('Раздел 4'!AD35=SUM('Раздел 4'!AD21:AD34),0,1)</f>
        <v>0</v>
      </c>
    </row>
    <row r="46" spans="1:8" ht="12.75" x14ac:dyDescent="0.2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434</v>
      </c>
      <c r="H46" s="109">
        <f>IF('Раздел 4'!AE35=SUM('Раздел 4'!AE21:AE34),0,1)</f>
        <v>0</v>
      </c>
    </row>
    <row r="47" spans="1:8" ht="12.75" x14ac:dyDescent="0.2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435</v>
      </c>
      <c r="H47" s="109">
        <f>IF('Раздел 4'!AF35=SUM('Раздел 4'!AF21:AF34),0,1)</f>
        <v>0</v>
      </c>
    </row>
    <row r="48" spans="1:8" ht="12.75" x14ac:dyDescent="0.2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436</v>
      </c>
      <c r="H48" s="109">
        <f>IF('Раздел 4'!AG35=SUM('Раздел 4'!AG21:AG34),0,1)</f>
        <v>0</v>
      </c>
    </row>
    <row r="49" spans="1:12" ht="12.75" x14ac:dyDescent="0.2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437</v>
      </c>
      <c r="H49" s="109">
        <f>IF('Раздел 4'!AH35=SUM('Раздел 4'!AH21:AH34),0,1)</f>
        <v>0</v>
      </c>
    </row>
    <row r="50" spans="1:12" ht="12.75" x14ac:dyDescent="0.2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438</v>
      </c>
      <c r="H50" s="109">
        <f>IF('Раздел 4'!AI35=SUM('Раздел 4'!AI21:AI34),0,1)</f>
        <v>0</v>
      </c>
      <c r="J50" s="109"/>
      <c r="K50" s="109"/>
      <c r="L50" s="109"/>
    </row>
    <row r="51" spans="1:12" ht="12.75" x14ac:dyDescent="0.2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439</v>
      </c>
      <c r="H51" s="109">
        <f>IF('Раздел 4'!AJ35=SUM('Раздел 4'!AJ21:AJ34),0,1)</f>
        <v>0</v>
      </c>
    </row>
    <row r="52" spans="1:12" ht="12.75" x14ac:dyDescent="0.2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753</v>
      </c>
      <c r="H52" s="109">
        <f>IF('Раздел 4'!R21&lt;='Раздел 4'!Q21,0,1)</f>
        <v>0</v>
      </c>
    </row>
    <row r="53" spans="1:12" ht="12.75" x14ac:dyDescent="0.2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754</v>
      </c>
      <c r="H53" s="109">
        <f>IF('Раздел 4'!R22&lt;='Раздел 4'!Q22,0,1)</f>
        <v>0</v>
      </c>
    </row>
    <row r="54" spans="1:12" ht="12.75" x14ac:dyDescent="0.2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755</v>
      </c>
      <c r="H54" s="109">
        <f>IF('Раздел 4'!R23&lt;='Раздел 4'!Q23,0,1)</f>
        <v>0</v>
      </c>
    </row>
    <row r="55" spans="1:12" ht="12.75" x14ac:dyDescent="0.2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756</v>
      </c>
      <c r="H55" s="109">
        <f>IF('Раздел 4'!R24&lt;='Раздел 4'!Q24,0,1)</f>
        <v>0</v>
      </c>
    </row>
    <row r="56" spans="1:12" ht="12.75" x14ac:dyDescent="0.2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757</v>
      </c>
      <c r="H56" s="109">
        <f>IF('Раздел 4'!R25&lt;='Раздел 4'!Q25,0,1)</f>
        <v>0</v>
      </c>
    </row>
    <row r="57" spans="1:12" ht="12.75" x14ac:dyDescent="0.2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758</v>
      </c>
      <c r="H57" s="109">
        <f>IF('Раздел 4'!R26&lt;='Раздел 4'!Q26,0,1)</f>
        <v>0</v>
      </c>
    </row>
    <row r="58" spans="1:12" ht="12.75" x14ac:dyDescent="0.2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759</v>
      </c>
      <c r="H58" s="109">
        <f>IF('Раздел 4'!R27&lt;='Раздел 4'!Q27,0,1)</f>
        <v>0</v>
      </c>
    </row>
    <row r="59" spans="1:12" ht="12.75" x14ac:dyDescent="0.2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760</v>
      </c>
      <c r="H59" s="109">
        <f>IF('Раздел 4'!R28&lt;='Раздел 4'!Q28,0,1)</f>
        <v>0</v>
      </c>
    </row>
    <row r="60" spans="1:12" ht="12.75" x14ac:dyDescent="0.2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761</v>
      </c>
      <c r="H60" s="109">
        <f>IF('Раздел 4'!R29&lt;='Раздел 4'!Q29,0,1)</f>
        <v>0</v>
      </c>
    </row>
    <row r="61" spans="1:12" ht="12.75" x14ac:dyDescent="0.2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762</v>
      </c>
      <c r="H61" s="109">
        <f>IF('Раздел 4'!R30&lt;='Раздел 4'!Q30,0,1)</f>
        <v>0</v>
      </c>
    </row>
    <row r="62" spans="1:12" ht="12.75" x14ac:dyDescent="0.2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763</v>
      </c>
      <c r="H62" s="109">
        <f>IF('Раздел 4'!R31&lt;='Раздел 4'!Q31,0,1)</f>
        <v>0</v>
      </c>
    </row>
    <row r="63" spans="1:12" ht="12.75" x14ac:dyDescent="0.2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764</v>
      </c>
      <c r="H63" s="109">
        <f>IF('Раздел 4'!R32&lt;='Раздел 4'!Q32,0,1)</f>
        <v>0</v>
      </c>
    </row>
    <row r="64" spans="1:12" ht="12.75" x14ac:dyDescent="0.2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765</v>
      </c>
      <c r="H64" s="109">
        <f>IF('Раздел 4'!R33&lt;='Раздел 4'!Q33,0,1)</f>
        <v>0</v>
      </c>
    </row>
    <row r="65" spans="1:8" ht="12.75" x14ac:dyDescent="0.2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766</v>
      </c>
      <c r="H65" s="109">
        <f>IF('Раздел 4'!R34&lt;='Раздел 4'!Q34,0,1)</f>
        <v>0</v>
      </c>
    </row>
    <row r="66" spans="1:8" ht="12.75" x14ac:dyDescent="0.2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767</v>
      </c>
      <c r="H66" s="109">
        <f>IF('Раздел 4'!R35&lt;='Раздел 4'!Q35,0,1)</f>
        <v>0</v>
      </c>
    </row>
    <row r="67" spans="1:8" ht="12.75" x14ac:dyDescent="0.2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1187</v>
      </c>
      <c r="H67" s="109">
        <f>IF('Раздел 4'!S21&lt;='Раздел 4'!Q21,0,1)</f>
        <v>0</v>
      </c>
    </row>
    <row r="68" spans="1:8" ht="12.75" x14ac:dyDescent="0.2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1188</v>
      </c>
      <c r="H68" s="109">
        <f>IF('Раздел 4'!S22&lt;='Раздел 4'!Q22,0,1)</f>
        <v>0</v>
      </c>
    </row>
    <row r="69" spans="1:8" ht="12.75" x14ac:dyDescent="0.2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1189</v>
      </c>
      <c r="H69" s="109">
        <f>IF('Раздел 4'!S23&lt;='Раздел 4'!Q23,0,1)</f>
        <v>0</v>
      </c>
    </row>
    <row r="70" spans="1:8" ht="12.75" x14ac:dyDescent="0.2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1190</v>
      </c>
      <c r="H70" s="109">
        <f>IF('Раздел 4'!S24&lt;='Раздел 4'!Q24,0,1)</f>
        <v>0</v>
      </c>
    </row>
    <row r="71" spans="1:8" ht="12.75" x14ac:dyDescent="0.2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1191</v>
      </c>
      <c r="H71" s="109">
        <f>IF('Раздел 4'!S25&lt;='Раздел 4'!Q25,0,1)</f>
        <v>0</v>
      </c>
    </row>
    <row r="72" spans="1:8" ht="12.75" x14ac:dyDescent="0.2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1192</v>
      </c>
      <c r="H72" s="109">
        <f>IF('Раздел 4'!S26&lt;='Раздел 4'!Q26,0,1)</f>
        <v>0</v>
      </c>
    </row>
    <row r="73" spans="1:8" ht="12.75" x14ac:dyDescent="0.2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1193</v>
      </c>
      <c r="H73" s="109">
        <f>IF('Раздел 4'!S27&lt;='Раздел 4'!Q27,0,1)</f>
        <v>0</v>
      </c>
    </row>
    <row r="74" spans="1:8" ht="12.75" x14ac:dyDescent="0.2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1194</v>
      </c>
      <c r="H74" s="109">
        <f>IF('Раздел 4'!S28&lt;='Раздел 4'!Q28,0,1)</f>
        <v>0</v>
      </c>
    </row>
    <row r="75" spans="1:8" ht="12.75" x14ac:dyDescent="0.2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1195</v>
      </c>
      <c r="H75" s="109">
        <f>IF('Раздел 4'!S29&lt;='Раздел 4'!Q29,0,1)</f>
        <v>0</v>
      </c>
    </row>
    <row r="76" spans="1:8" ht="12.75" x14ac:dyDescent="0.2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1196</v>
      </c>
      <c r="H76" s="109">
        <f>IF('Раздел 4'!S30&lt;='Раздел 4'!Q30,0,1)</f>
        <v>0</v>
      </c>
    </row>
    <row r="77" spans="1:8" ht="12.75" x14ac:dyDescent="0.2">
      <c r="A77" s="106">
        <f t="shared" ref="A77:A140" si="1">P_3</f>
        <v>609535</v>
      </c>
      <c r="B77" s="106">
        <v>4</v>
      </c>
      <c r="C77" s="106">
        <v>3</v>
      </c>
      <c r="D77" s="106">
        <v>40</v>
      </c>
      <c r="E77" s="7" t="s">
        <v>1197</v>
      </c>
      <c r="H77" s="109">
        <f>IF('Раздел 4'!S31&lt;='Раздел 4'!Q31,0,1)</f>
        <v>0</v>
      </c>
    </row>
    <row r="78" spans="1:8" ht="12.75" x14ac:dyDescent="0.2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1198</v>
      </c>
      <c r="H78" s="109">
        <f>IF('Раздел 4'!S32&lt;='Раздел 4'!Q32,0,1)</f>
        <v>0</v>
      </c>
    </row>
    <row r="79" spans="1:8" ht="12.75" x14ac:dyDescent="0.2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1199</v>
      </c>
      <c r="H79" s="109">
        <f>IF('Раздел 4'!S33&lt;='Раздел 4'!Q33,0,1)</f>
        <v>0</v>
      </c>
    </row>
    <row r="80" spans="1:8" ht="12.75" x14ac:dyDescent="0.2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1200</v>
      </c>
      <c r="H80" s="109">
        <f>IF('Раздел 4'!S34&lt;='Раздел 4'!Q34,0,1)</f>
        <v>0</v>
      </c>
    </row>
    <row r="81" spans="1:8" ht="12.75" x14ac:dyDescent="0.2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1201</v>
      </c>
      <c r="H81" s="109">
        <f>IF('Раздел 4'!S35&lt;='Раздел 4'!Q35,0,1)</f>
        <v>0</v>
      </c>
    </row>
    <row r="82" spans="1:8" ht="12.75" x14ac:dyDescent="0.2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768</v>
      </c>
      <c r="H82" s="109">
        <f>IF('Раздел 4'!T21&lt;='Раздел 4'!Q21,0,1)</f>
        <v>0</v>
      </c>
    </row>
    <row r="83" spans="1:8" ht="12.75" x14ac:dyDescent="0.2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769</v>
      </c>
      <c r="H83" s="109">
        <f>IF('Раздел 4'!T22&lt;='Раздел 4'!Q22,0,1)</f>
        <v>0</v>
      </c>
    </row>
    <row r="84" spans="1:8" ht="12.75" x14ac:dyDescent="0.2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770</v>
      </c>
      <c r="H84" s="109">
        <f>IF('Раздел 4'!T23&lt;='Раздел 4'!Q23,0,1)</f>
        <v>0</v>
      </c>
    </row>
    <row r="85" spans="1:8" ht="12.75" x14ac:dyDescent="0.2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771</v>
      </c>
      <c r="H85" s="109">
        <f>IF('Раздел 4'!T24&lt;='Раздел 4'!Q24,0,1)</f>
        <v>0</v>
      </c>
    </row>
    <row r="86" spans="1:8" ht="12.75" x14ac:dyDescent="0.2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772</v>
      </c>
      <c r="H86" s="109">
        <f>IF('Раздел 4'!T25&lt;='Раздел 4'!Q25,0,1)</f>
        <v>0</v>
      </c>
    </row>
    <row r="87" spans="1:8" ht="12.75" x14ac:dyDescent="0.2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773</v>
      </c>
      <c r="H87" s="109">
        <f>IF('Раздел 4'!T26&lt;='Раздел 4'!Q26,0,1)</f>
        <v>0</v>
      </c>
    </row>
    <row r="88" spans="1:8" ht="12.75" x14ac:dyDescent="0.2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774</v>
      </c>
      <c r="H88" s="109">
        <f>IF('Раздел 4'!T27&lt;='Раздел 4'!Q27,0,1)</f>
        <v>0</v>
      </c>
    </row>
    <row r="89" spans="1:8" ht="12.75" x14ac:dyDescent="0.2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775</v>
      </c>
      <c r="H89" s="109">
        <f>IF('Раздел 4'!T28&lt;='Раздел 4'!Q28,0,1)</f>
        <v>0</v>
      </c>
    </row>
    <row r="90" spans="1:8" ht="12.75" x14ac:dyDescent="0.2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776</v>
      </c>
      <c r="H90" s="109">
        <f>IF('Раздел 4'!T29&lt;='Раздел 4'!Q29,0,1)</f>
        <v>0</v>
      </c>
    </row>
    <row r="91" spans="1:8" ht="12.75" x14ac:dyDescent="0.2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777</v>
      </c>
      <c r="H91" s="109">
        <f>IF('Раздел 4'!T30&lt;='Раздел 4'!Q30,0,1)</f>
        <v>0</v>
      </c>
    </row>
    <row r="92" spans="1:8" ht="12.75" x14ac:dyDescent="0.2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778</v>
      </c>
      <c r="H92" s="109">
        <f>IF('Раздел 4'!T31&lt;='Раздел 4'!Q31,0,1)</f>
        <v>0</v>
      </c>
    </row>
    <row r="93" spans="1:8" ht="12.75" x14ac:dyDescent="0.2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779</v>
      </c>
      <c r="H93" s="109">
        <f>IF('Раздел 4'!T32&lt;='Раздел 4'!Q32,0,1)</f>
        <v>0</v>
      </c>
    </row>
    <row r="94" spans="1:8" ht="12.75" x14ac:dyDescent="0.2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780</v>
      </c>
      <c r="H94" s="109">
        <f>IF('Раздел 4'!T33&lt;='Раздел 4'!Q33,0,1)</f>
        <v>0</v>
      </c>
    </row>
    <row r="95" spans="1:8" ht="12.75" x14ac:dyDescent="0.2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781</v>
      </c>
      <c r="H95" s="109">
        <f>IF('Раздел 4'!T34&lt;='Раздел 4'!Q34,0,1)</f>
        <v>0</v>
      </c>
    </row>
    <row r="96" spans="1:8" ht="12.75" x14ac:dyDescent="0.2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782</v>
      </c>
      <c r="H96" s="109">
        <f>IF('Раздел 4'!T35&lt;='Раздел 4'!Q35,0,1)</f>
        <v>0</v>
      </c>
    </row>
    <row r="97" spans="1:8" ht="12.75" x14ac:dyDescent="0.2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440</v>
      </c>
      <c r="H97" s="109">
        <f>IF('Раздел 4'!P37&lt;='Раздел 4'!Q35,0,1)</f>
        <v>0</v>
      </c>
    </row>
    <row r="98" spans="1:8" ht="12.75" x14ac:dyDescent="0.2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441</v>
      </c>
      <c r="H98" s="109">
        <f>IF('Раздел 4'!P38&lt;='Раздел 4'!Q35,0,1)</f>
        <v>0</v>
      </c>
    </row>
    <row r="99" spans="1:8" ht="12.75" x14ac:dyDescent="0.2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442</v>
      </c>
      <c r="H99" s="109">
        <f>IF('Раздел 4'!P39&lt;='Раздел 4'!P38,0,1)</f>
        <v>0</v>
      </c>
    </row>
    <row r="100" spans="1:8" ht="12.75" x14ac:dyDescent="0.2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32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 x14ac:dyDescent="0.2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443</v>
      </c>
      <c r="H101" s="109">
        <f>IF('Раздел 4'!P46&lt;='Раздел 4'!Q35,0,1)</f>
        <v>0</v>
      </c>
    </row>
    <row r="102" spans="1:8" ht="12.75" x14ac:dyDescent="0.2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444</v>
      </c>
      <c r="H102" s="109">
        <f>IF('Раздел 4'!P47&lt;='Раздел 4'!Q35,0,1)</f>
        <v>0</v>
      </c>
    </row>
    <row r="103" spans="1:8" ht="12.75" x14ac:dyDescent="0.2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445</v>
      </c>
      <c r="H103" s="109">
        <f>IF('Раздел 4'!P48&lt;='Раздел 4'!Q35,0,1)</f>
        <v>0</v>
      </c>
    </row>
    <row r="104" spans="1:8" ht="12.75" x14ac:dyDescent="0.2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446</v>
      </c>
      <c r="H104" s="109">
        <f>IF('Раздел 4'!P49&lt;='Раздел 4'!Q35,0,1)</f>
        <v>0</v>
      </c>
    </row>
    <row r="105" spans="1:8" ht="12.75" x14ac:dyDescent="0.2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66</v>
      </c>
      <c r="H105" s="109">
        <f>IF('Раздел 4'!P41&lt;='Раздел 4'!P40,0,1)</f>
        <v>0</v>
      </c>
    </row>
    <row r="106" spans="1:8" ht="12.75" x14ac:dyDescent="0.2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67</v>
      </c>
      <c r="H106" s="109">
        <f>IF('Раздел 4'!P43&lt;='Раздел 4'!P42,0,1)</f>
        <v>0</v>
      </c>
    </row>
    <row r="107" spans="1:8" ht="12.75" x14ac:dyDescent="0.2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68</v>
      </c>
      <c r="H107" s="109">
        <f>IF('Раздел 4'!P45&lt;='Раздел 4'!P44,0,1)</f>
        <v>0</v>
      </c>
    </row>
    <row r="108" spans="1:8" ht="12.75" x14ac:dyDescent="0.2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429</v>
      </c>
      <c r="H108" s="109">
        <f>IF('Раздел 4'!P44&lt;=SUM('Раздел 4'!P40,'Раздел 4'!P42),0,1)</f>
        <v>0</v>
      </c>
    </row>
    <row r="109" spans="1:8" ht="12.75" x14ac:dyDescent="0.2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430</v>
      </c>
      <c r="H109" s="109">
        <f>IF('Раздел 4'!P45&lt;=SUM('Раздел 4'!P41,'Раздел 4'!P43),0,1)</f>
        <v>0</v>
      </c>
    </row>
    <row r="110" spans="1:8" ht="12.75" x14ac:dyDescent="0.2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1074</v>
      </c>
      <c r="H110" s="106">
        <f>IF(OR(AND('Раздел 4'!P21=0,'Раздел 4'!Q21=0),AND('Раздел 4'!P21&gt;0,'Раздел 4'!Q21&gt;0)),0,1)</f>
        <v>0</v>
      </c>
    </row>
    <row r="111" spans="1:8" ht="12.75" x14ac:dyDescent="0.2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783</v>
      </c>
      <c r="H111" s="106">
        <f>IF(OR(AND('Раздел 4'!P22=0,'Раздел 4'!Q22=0),AND('Раздел 4'!P22&gt;0,'Раздел 4'!Q22&gt;0)),0,1)</f>
        <v>0</v>
      </c>
    </row>
    <row r="112" spans="1:8" ht="12.75" x14ac:dyDescent="0.2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809</v>
      </c>
      <c r="H112" s="106">
        <f>IF(OR(AND('Раздел 4'!P23=0,'Раздел 4'!Q23=0),AND('Раздел 4'!P23&gt;0,'Раздел 4'!Q23&gt;0)),0,1)</f>
        <v>0</v>
      </c>
    </row>
    <row r="113" spans="1:8" ht="12.75" x14ac:dyDescent="0.2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810</v>
      </c>
      <c r="H113" s="106">
        <f>IF(OR(AND('Раздел 4'!P24=0,'Раздел 4'!Q24=0),AND('Раздел 4'!P24&gt;0,'Раздел 4'!Q24&gt;0)),0,1)</f>
        <v>0</v>
      </c>
    </row>
    <row r="114" spans="1:8" ht="12.75" x14ac:dyDescent="0.2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811</v>
      </c>
      <c r="H114" s="106">
        <f>IF(OR(AND('Раздел 4'!P25=0,'Раздел 4'!Q25=0),AND('Раздел 4'!P25&gt;0,'Раздел 4'!Q25&gt;0)),0,1)</f>
        <v>0</v>
      </c>
    </row>
    <row r="115" spans="1:8" ht="12.75" x14ac:dyDescent="0.2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812</v>
      </c>
      <c r="H115" s="106">
        <f>IF(OR(AND('Раздел 4'!P26=0,'Раздел 4'!Q26=0),AND('Раздел 4'!P26&gt;0,'Раздел 4'!Q26&gt;0)),0,1)</f>
        <v>0</v>
      </c>
    </row>
    <row r="116" spans="1:8" ht="12.75" x14ac:dyDescent="0.2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813</v>
      </c>
      <c r="H116" s="106">
        <f>IF(OR(AND('Раздел 4'!P27=0,'Раздел 4'!Q27=0),AND('Раздел 4'!P27&gt;0,'Раздел 4'!Q27&gt;0)),0,1)</f>
        <v>0</v>
      </c>
    </row>
    <row r="117" spans="1:8" ht="12.75" x14ac:dyDescent="0.2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814</v>
      </c>
      <c r="H117" s="106">
        <f>IF(OR(AND('Раздел 4'!P28=0,'Раздел 4'!Q28=0),AND('Раздел 4'!P28&gt;0,'Раздел 4'!Q28&gt;0)),0,1)</f>
        <v>0</v>
      </c>
    </row>
    <row r="118" spans="1:8" ht="12.75" x14ac:dyDescent="0.2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815</v>
      </c>
      <c r="H118" s="106">
        <f>IF(OR(AND('Раздел 4'!P29=0,'Раздел 4'!Q29=0),AND('Раздел 4'!P29&gt;0,'Раздел 4'!Q29&gt;0)),0,1)</f>
        <v>0</v>
      </c>
    </row>
    <row r="119" spans="1:8" ht="12.75" x14ac:dyDescent="0.2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816</v>
      </c>
      <c r="H119" s="106">
        <f>IF(OR(AND('Раздел 4'!P30=0,'Раздел 4'!Q30=0),AND('Раздел 4'!P30&gt;0,'Раздел 4'!Q30&gt;0)),0,1)</f>
        <v>0</v>
      </c>
    </row>
    <row r="120" spans="1:8" ht="12.75" x14ac:dyDescent="0.2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817</v>
      </c>
      <c r="H120" s="106">
        <f>IF(OR(AND('Раздел 4'!P31=0,'Раздел 4'!Q31=0),AND('Раздел 4'!P31&gt;0,'Раздел 4'!Q31&gt;0)),0,1)</f>
        <v>0</v>
      </c>
    </row>
    <row r="121" spans="1:8" ht="12.75" x14ac:dyDescent="0.2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818</v>
      </c>
      <c r="H121" s="106">
        <f>IF(OR(AND('Раздел 4'!P32=0,'Раздел 4'!Q32=0),AND('Раздел 4'!P32&gt;0,'Раздел 4'!Q32&gt;0)),0,1)</f>
        <v>0</v>
      </c>
    </row>
    <row r="122" spans="1:8" ht="12.75" x14ac:dyDescent="0.2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819</v>
      </c>
      <c r="H122" s="106">
        <f>IF(OR(AND('Раздел 4'!P33=0,'Раздел 4'!Q33=0),AND('Раздел 4'!P33&gt;0,'Раздел 4'!Q33&gt;0)),0,1)</f>
        <v>0</v>
      </c>
    </row>
    <row r="123" spans="1:8" ht="12.75" x14ac:dyDescent="0.2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838</v>
      </c>
      <c r="H123" s="106">
        <f>IF(OR(AND('Раздел 4'!P34=0,'Раздел 4'!Q34=0),AND('Раздел 4'!P34&gt;0,'Раздел 4'!Q34&gt;0)),0,1)</f>
        <v>0</v>
      </c>
    </row>
    <row r="124" spans="1:8" ht="12.75" x14ac:dyDescent="0.2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839</v>
      </c>
      <c r="H124" s="106">
        <f>IF(OR(AND('Раздел 4'!P35=0,'Раздел 4'!Q35=0),AND('Раздел 4'!P35&gt;0,'Раздел 4'!Q35&gt;0)),0,1)</f>
        <v>0</v>
      </c>
    </row>
    <row r="125" spans="1:8" ht="12.75" x14ac:dyDescent="0.2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840</v>
      </c>
      <c r="H125" s="106">
        <f>IF(OR(AND('Раздел 4'!P36=0,'Раздел 4'!Q36=0),AND('Раздел 4'!P36&gt;0,'Раздел 4'!Q36&gt;0)),0,1)</f>
        <v>0</v>
      </c>
    </row>
    <row r="126" spans="1:8" ht="12.75" x14ac:dyDescent="0.2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841</v>
      </c>
      <c r="H126" s="106">
        <f>IF(OR(AND('Раздел 4'!U21=0,'Раздел 4'!V21=0),AND('Раздел 4'!U21&gt;0,'Раздел 4'!V21&gt;0)),0,1)</f>
        <v>0</v>
      </c>
    </row>
    <row r="127" spans="1:8" ht="12.75" x14ac:dyDescent="0.2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842</v>
      </c>
      <c r="H127" s="106">
        <f>IF(OR(AND('Раздел 4'!U22=0,'Раздел 4'!V22=0),AND('Раздел 4'!U22&gt;0,'Раздел 4'!V22&gt;0)),0,1)</f>
        <v>0</v>
      </c>
    </row>
    <row r="128" spans="1:8" ht="12.75" x14ac:dyDescent="0.2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843</v>
      </c>
      <c r="H128" s="106">
        <f>IF(OR(AND('Раздел 4'!U23=0,'Раздел 4'!V23=0),AND('Раздел 4'!U23&gt;0,'Раздел 4'!V23&gt;0)),0,1)</f>
        <v>0</v>
      </c>
    </row>
    <row r="129" spans="1:8" ht="12.75" x14ac:dyDescent="0.2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844</v>
      </c>
      <c r="H129" s="106">
        <f>IF(OR(AND('Раздел 4'!U24=0,'Раздел 4'!V24=0),AND('Раздел 4'!U24&gt;0,'Раздел 4'!V24&gt;0)),0,1)</f>
        <v>0</v>
      </c>
    </row>
    <row r="130" spans="1:8" ht="12.75" x14ac:dyDescent="0.2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845</v>
      </c>
      <c r="H130" s="106">
        <f>IF(OR(AND('Раздел 4'!U25=0,'Раздел 4'!V25=0),AND('Раздел 4'!U25&gt;0,'Раздел 4'!V25&gt;0)),0,1)</f>
        <v>0</v>
      </c>
    </row>
    <row r="131" spans="1:8" ht="12.75" x14ac:dyDescent="0.2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846</v>
      </c>
      <c r="H131" s="106">
        <f>IF(OR(AND('Раздел 4'!U26=0,'Раздел 4'!V26=0),AND('Раздел 4'!U26&gt;0,'Раздел 4'!V26&gt;0)),0,1)</f>
        <v>0</v>
      </c>
    </row>
    <row r="132" spans="1:8" ht="12.75" x14ac:dyDescent="0.2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847</v>
      </c>
      <c r="H132" s="106">
        <f>IF(OR(AND('Раздел 4'!U27=0,'Раздел 4'!V27=0),AND('Раздел 4'!U27&gt;0,'Раздел 4'!V27&gt;0)),0,1)</f>
        <v>0</v>
      </c>
    </row>
    <row r="133" spans="1:8" ht="12.75" x14ac:dyDescent="0.2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848</v>
      </c>
      <c r="H133" s="106">
        <f>IF(OR(AND('Раздел 4'!U28=0,'Раздел 4'!V28=0),AND('Раздел 4'!U28&gt;0,'Раздел 4'!V28&gt;0)),0,1)</f>
        <v>0</v>
      </c>
    </row>
    <row r="134" spans="1:8" ht="12.75" x14ac:dyDescent="0.2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849</v>
      </c>
      <c r="H134" s="106">
        <f>IF(OR(AND('Раздел 4'!U29=0,'Раздел 4'!V29=0),AND('Раздел 4'!U29&gt;0,'Раздел 4'!V29&gt;0)),0,1)</f>
        <v>0</v>
      </c>
    </row>
    <row r="135" spans="1:8" ht="12.75" x14ac:dyDescent="0.2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15</v>
      </c>
      <c r="H135" s="106">
        <f>IF(OR(AND('Раздел 4'!U30=0,'Раздел 4'!V30=0),AND('Раздел 4'!U30&gt;0,'Раздел 4'!V30&gt;0)),0,1)</f>
        <v>0</v>
      </c>
    </row>
    <row r="136" spans="1:8" ht="12.75" x14ac:dyDescent="0.2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16</v>
      </c>
      <c r="H136" s="106">
        <f>IF(OR(AND('Раздел 4'!U31=0,'Раздел 4'!V31=0),AND('Раздел 4'!U31&gt;0,'Раздел 4'!V31&gt;0)),0,1)</f>
        <v>0</v>
      </c>
    </row>
    <row r="137" spans="1:8" ht="12.75" x14ac:dyDescent="0.2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863</v>
      </c>
      <c r="H137" s="106">
        <f>IF(OR(AND('Раздел 4'!U32=0,'Раздел 4'!V32=0),AND('Раздел 4'!U32&gt;0,'Раздел 4'!V32&gt;0)),0,1)</f>
        <v>0</v>
      </c>
    </row>
    <row r="138" spans="1:8" ht="12.75" x14ac:dyDescent="0.2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20</v>
      </c>
      <c r="H138" s="106">
        <f>IF(OR(AND('Раздел 4'!U33=0,'Раздел 4'!V33=0),AND('Раздел 4'!U33&gt;0,'Раздел 4'!V33&gt;0)),0,1)</f>
        <v>0</v>
      </c>
    </row>
    <row r="139" spans="1:8" ht="12.75" x14ac:dyDescent="0.2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21</v>
      </c>
      <c r="H139" s="106">
        <f>IF(OR(AND('Раздел 4'!U34=0,'Раздел 4'!V34=0),AND('Раздел 4'!U34&gt;0,'Раздел 4'!V34&gt;0)),0,1)</f>
        <v>0</v>
      </c>
    </row>
    <row r="140" spans="1:8" ht="12.75" x14ac:dyDescent="0.2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22</v>
      </c>
      <c r="H140" s="106">
        <f>IF(OR(AND('Раздел 4'!U35=0,'Раздел 4'!V35=0),AND('Раздел 4'!U35&gt;0,'Раздел 4'!V35&gt;0)),0,1)</f>
        <v>0</v>
      </c>
    </row>
    <row r="141" spans="1:8" ht="12.75" x14ac:dyDescent="0.2">
      <c r="A141" s="106">
        <f t="shared" ref="A141:A417" si="2">P_3</f>
        <v>609535</v>
      </c>
      <c r="B141" s="106">
        <v>4</v>
      </c>
      <c r="C141" s="106">
        <v>18</v>
      </c>
      <c r="D141" s="106">
        <v>107</v>
      </c>
      <c r="E141" s="7" t="s">
        <v>30</v>
      </c>
      <c r="H141" s="106">
        <f>IF(OR(AND('Раздел 4'!W21=0,'Раздел 4'!X21=0),AND('Раздел 4'!W21&gt;0,'Раздел 4'!X21&gt;0)),0,1)</f>
        <v>0</v>
      </c>
    </row>
    <row r="142" spans="1:8" ht="12.75" x14ac:dyDescent="0.2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31</v>
      </c>
      <c r="H142" s="106">
        <f>IF(OR(AND('Раздел 4'!W22=0,'Раздел 4'!X22=0),AND('Раздел 4'!W22&gt;0,'Раздел 4'!X22&gt;0)),0,1)</f>
        <v>0</v>
      </c>
    </row>
    <row r="143" spans="1:8" ht="12.75" x14ac:dyDescent="0.2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884</v>
      </c>
      <c r="H143" s="106">
        <f>IF(OR(AND('Раздел 4'!W23=0,'Раздел 4'!X23=0),AND('Раздел 4'!W23&gt;0,'Раздел 4'!X23&gt;0)),0,1)</f>
        <v>0</v>
      </c>
    </row>
    <row r="144" spans="1:8" ht="12.75" x14ac:dyDescent="0.2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885</v>
      </c>
      <c r="H144" s="106">
        <f>IF(OR(AND('Раздел 4'!W24=0,'Раздел 4'!X24=0),AND('Раздел 4'!W24&gt;0,'Раздел 4'!X24&gt;0)),0,1)</f>
        <v>0</v>
      </c>
    </row>
    <row r="145" spans="1:8" ht="12.75" x14ac:dyDescent="0.2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886</v>
      </c>
      <c r="H145" s="106">
        <f>IF(OR(AND('Раздел 4'!W25=0,'Раздел 4'!X25=0),AND('Раздел 4'!W25&gt;0,'Раздел 4'!X25&gt;0)),0,1)</f>
        <v>0</v>
      </c>
    </row>
    <row r="146" spans="1:8" ht="12.75" x14ac:dyDescent="0.2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33</v>
      </c>
      <c r="H146" s="106">
        <f>IF(OR(AND('Раздел 4'!W26=0,'Раздел 4'!X26=0),AND('Раздел 4'!W26&gt;0,'Раздел 4'!X26&gt;0)),0,1)</f>
        <v>0</v>
      </c>
    </row>
    <row r="147" spans="1:8" ht="12.75" x14ac:dyDescent="0.2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34</v>
      </c>
      <c r="H147" s="106">
        <f>IF(OR(AND('Раздел 4'!W27=0,'Раздел 4'!X27=0),AND('Раздел 4'!W27&gt;0,'Раздел 4'!X27&gt;0)),0,1)</f>
        <v>0</v>
      </c>
    </row>
    <row r="148" spans="1:8" ht="12.75" x14ac:dyDescent="0.2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35</v>
      </c>
      <c r="H148" s="106">
        <f>IF(OR(AND('Раздел 4'!W28=0,'Раздел 4'!X28=0),AND('Раздел 4'!W28&gt;0,'Раздел 4'!X28&gt;0)),0,1)</f>
        <v>0</v>
      </c>
    </row>
    <row r="149" spans="1:8" ht="12.75" x14ac:dyDescent="0.2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36</v>
      </c>
      <c r="H149" s="106">
        <f>IF(OR(AND('Раздел 4'!W29=0,'Раздел 4'!X29=0),AND('Раздел 4'!W29&gt;0,'Раздел 4'!X29&gt;0)),0,1)</f>
        <v>0</v>
      </c>
    </row>
    <row r="150" spans="1:8" ht="12.75" x14ac:dyDescent="0.2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900</v>
      </c>
      <c r="H150" s="106">
        <f>IF(OR(AND('Раздел 4'!W30=0,'Раздел 4'!X30=0),AND('Раздел 4'!W30&gt;0,'Раздел 4'!X30&gt;0)),0,1)</f>
        <v>0</v>
      </c>
    </row>
    <row r="151" spans="1:8" ht="12.75" x14ac:dyDescent="0.2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901</v>
      </c>
      <c r="H151" s="106">
        <f>IF(OR(AND('Раздел 4'!W31=0,'Раздел 4'!X31=0),AND('Раздел 4'!W31&gt;0,'Раздел 4'!X31&gt;0)),0,1)</f>
        <v>0</v>
      </c>
    </row>
    <row r="152" spans="1:8" ht="12.75" x14ac:dyDescent="0.2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902</v>
      </c>
      <c r="H152" s="106">
        <f>IF(OR(AND('Раздел 4'!W32=0,'Раздел 4'!X32=0),AND('Раздел 4'!W32&gt;0,'Раздел 4'!X32&gt;0)),0,1)</f>
        <v>0</v>
      </c>
    </row>
    <row r="153" spans="1:8" ht="12.75" x14ac:dyDescent="0.2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903</v>
      </c>
      <c r="H153" s="106">
        <f>IF(OR(AND('Раздел 4'!W33=0,'Раздел 4'!X33=0),AND('Раздел 4'!W33&gt;0,'Раздел 4'!X33&gt;0)),0,1)</f>
        <v>0</v>
      </c>
    </row>
    <row r="154" spans="1:8" ht="12.75" x14ac:dyDescent="0.2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904</v>
      </c>
      <c r="H154" s="106">
        <f>IF(OR(AND('Раздел 4'!W34=0,'Раздел 4'!X34=0),AND('Раздел 4'!W34&gt;0,'Раздел 4'!X34&gt;0)),0,1)</f>
        <v>0</v>
      </c>
    </row>
    <row r="155" spans="1:8" ht="12.75" x14ac:dyDescent="0.2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905</v>
      </c>
      <c r="H155" s="106">
        <f>IF(OR(AND('Раздел 4'!W35=0,'Раздел 4'!X35=0),AND('Раздел 4'!W35&gt;0,'Раздел 4'!X35&gt;0)),0,1)</f>
        <v>0</v>
      </c>
    </row>
    <row r="156" spans="1:8" ht="12.75" x14ac:dyDescent="0.2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906</v>
      </c>
      <c r="H156" s="106">
        <f>IF(OR(AND('Раздел 4'!Y21=0,'Раздел 4'!Z21=0),AND('Раздел 4'!Y21&gt;0,'Раздел 4'!Z21&gt;0)),0,1)</f>
        <v>0</v>
      </c>
    </row>
    <row r="157" spans="1:8" ht="12.75" x14ac:dyDescent="0.2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907</v>
      </c>
      <c r="H157" s="106">
        <f>IF(OR(AND('Раздел 4'!Y22=0,'Раздел 4'!Z22=0),AND('Раздел 4'!Y22&gt;0,'Раздел 4'!Z22&gt;0)),0,1)</f>
        <v>0</v>
      </c>
    </row>
    <row r="158" spans="1:8" ht="12.75" x14ac:dyDescent="0.2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908</v>
      </c>
      <c r="H158" s="106">
        <f>IF(OR(AND('Раздел 4'!Y23=0,'Раздел 4'!Z23=0),AND('Раздел 4'!Y23&gt;0,'Раздел 4'!Z23&gt;0)),0,1)</f>
        <v>0</v>
      </c>
    </row>
    <row r="159" spans="1:8" ht="12.75" x14ac:dyDescent="0.2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909</v>
      </c>
      <c r="H159" s="106">
        <f>IF(OR(AND('Раздел 4'!Y24=0,'Раздел 4'!Z24=0),AND('Раздел 4'!Y24&gt;0,'Раздел 4'!Z24&gt;0)),0,1)</f>
        <v>0</v>
      </c>
    </row>
    <row r="160" spans="1:8" ht="12.75" x14ac:dyDescent="0.2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910</v>
      </c>
      <c r="H160" s="106">
        <f>IF(OR(AND('Раздел 4'!Y25=0,'Раздел 4'!Z25=0),AND('Раздел 4'!Y25&gt;0,'Раздел 4'!Z25&gt;0)),0,1)</f>
        <v>0</v>
      </c>
    </row>
    <row r="161" spans="1:8" ht="12.75" x14ac:dyDescent="0.2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932</v>
      </c>
      <c r="H161" s="106">
        <f>IF(OR(AND('Раздел 4'!Y26=0,'Раздел 4'!Z26=0),AND('Раздел 4'!Y26&gt;0,'Раздел 4'!Z26&gt;0)),0,1)</f>
        <v>0</v>
      </c>
    </row>
    <row r="162" spans="1:8" ht="12.75" x14ac:dyDescent="0.2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933</v>
      </c>
      <c r="H162" s="106">
        <f>IF(OR(AND('Раздел 4'!Y27=0,'Раздел 4'!Z27=0),AND('Раздел 4'!Y27&gt;0,'Раздел 4'!Z27&gt;0)),0,1)</f>
        <v>0</v>
      </c>
    </row>
    <row r="163" spans="1:8" ht="12.75" x14ac:dyDescent="0.2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934</v>
      </c>
      <c r="H163" s="106">
        <f>IF(OR(AND('Раздел 4'!Y28=0,'Раздел 4'!Z28=0),AND('Раздел 4'!Y28&gt;0,'Раздел 4'!Z28&gt;0)),0,1)</f>
        <v>0</v>
      </c>
    </row>
    <row r="164" spans="1:8" ht="12.75" x14ac:dyDescent="0.2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935</v>
      </c>
      <c r="H164" s="106">
        <f>IF(OR(AND('Раздел 4'!Y29=0,'Раздел 4'!Z29=0),AND('Раздел 4'!Y29&gt;0,'Раздел 4'!Z29&gt;0)),0,1)</f>
        <v>0</v>
      </c>
    </row>
    <row r="165" spans="1:8" ht="12.75" x14ac:dyDescent="0.2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936</v>
      </c>
      <c r="H165" s="106">
        <f>IF(OR(AND('Раздел 4'!Y30=0,'Раздел 4'!Z30=0),AND('Раздел 4'!Y30&gt;0,'Раздел 4'!Z30&gt;0)),0,1)</f>
        <v>0</v>
      </c>
    </row>
    <row r="166" spans="1:8" ht="12.75" x14ac:dyDescent="0.2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937</v>
      </c>
      <c r="H166" s="106">
        <f>IF(OR(AND('Раздел 4'!Y31=0,'Раздел 4'!Z31=0),AND('Раздел 4'!Y31&gt;0,'Раздел 4'!Z31&gt;0)),0,1)</f>
        <v>0</v>
      </c>
    </row>
    <row r="167" spans="1:8" ht="12.75" x14ac:dyDescent="0.2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938</v>
      </c>
      <c r="H167" s="106">
        <f>IF(OR(AND('Раздел 4'!Y32=0,'Раздел 4'!Z32=0),AND('Раздел 4'!Y32&gt;0,'Раздел 4'!Z32&gt;0)),0,1)</f>
        <v>0</v>
      </c>
    </row>
    <row r="168" spans="1:8" ht="12.75" x14ac:dyDescent="0.2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944</v>
      </c>
      <c r="H168" s="106">
        <f>IF(OR(AND('Раздел 4'!Y33=0,'Раздел 4'!Z33=0),AND('Раздел 4'!Y33&gt;0,'Раздел 4'!Z33&gt;0)),0,1)</f>
        <v>0</v>
      </c>
    </row>
    <row r="169" spans="1:8" ht="12.75" x14ac:dyDescent="0.2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1185</v>
      </c>
      <c r="H169" s="106">
        <f>IF(OR(AND('Раздел 4'!Y34=0,'Раздел 4'!Z34=0),AND('Раздел 4'!Y34&gt;0,'Раздел 4'!Z34&gt;0)),0,1)</f>
        <v>0</v>
      </c>
    </row>
    <row r="170" spans="1:8" ht="12.75" x14ac:dyDescent="0.2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1186</v>
      </c>
      <c r="H170" s="106">
        <f>IF(OR(AND('Раздел 4'!Y35=0,'Раздел 4'!Z35=0),AND('Раздел 4'!Y35&gt;0,'Раздел 4'!Z35&gt;0)),0,1)</f>
        <v>0</v>
      </c>
    </row>
    <row r="171" spans="1:8" ht="12.75" x14ac:dyDescent="0.2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72</v>
      </c>
      <c r="H171" s="106">
        <f>IF(OR(AND('Раздел 4'!AA21=0,'Раздел 4'!AB21=0),AND('Раздел 4'!AA21&gt;0,'Раздел 4'!AB21&gt;0)),0,1)</f>
        <v>0</v>
      </c>
    </row>
    <row r="172" spans="1:8" ht="12.75" x14ac:dyDescent="0.2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73</v>
      </c>
      <c r="H172" s="106">
        <f>IF(OR(AND('Раздел 4'!AA22=0,'Раздел 4'!AB22=0),AND('Раздел 4'!AA22&gt;0,'Раздел 4'!AB22&gt;0)),0,1)</f>
        <v>0</v>
      </c>
    </row>
    <row r="173" spans="1:8" ht="12.75" x14ac:dyDescent="0.2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74</v>
      </c>
      <c r="H173" s="106">
        <f>IF(OR(AND('Раздел 4'!AA23=0,'Раздел 4'!AB23=0),AND('Раздел 4'!AA23&gt;0,'Раздел 4'!AB23&gt;0)),0,1)</f>
        <v>0</v>
      </c>
    </row>
    <row r="174" spans="1:8" ht="12.75" x14ac:dyDescent="0.2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75</v>
      </c>
      <c r="H174" s="106">
        <f>IF(OR(AND('Раздел 4'!AA24=0,'Раздел 4'!AB24=0),AND('Раздел 4'!AA24&gt;0,'Раздел 4'!AB24&gt;0)),0,1)</f>
        <v>0</v>
      </c>
    </row>
    <row r="175" spans="1:8" ht="12.75" x14ac:dyDescent="0.2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76</v>
      </c>
      <c r="H175" s="106">
        <f>IF(OR(AND('Раздел 4'!AA25=0,'Раздел 4'!AB25=0),AND('Раздел 4'!AA25&gt;0,'Раздел 4'!AB25&gt;0)),0,1)</f>
        <v>0</v>
      </c>
    </row>
    <row r="176" spans="1:8" ht="12.75" x14ac:dyDescent="0.2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77</v>
      </c>
      <c r="H176" s="106">
        <f>IF(OR(AND('Раздел 4'!AA26=0,'Раздел 4'!AB26=0),AND('Раздел 4'!AA26&gt;0,'Раздел 4'!AB26&gt;0)),0,1)</f>
        <v>0</v>
      </c>
    </row>
    <row r="177" spans="1:8" ht="12.75" x14ac:dyDescent="0.2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78</v>
      </c>
      <c r="H177" s="106">
        <f>IF(OR(AND('Раздел 4'!AA27=0,'Раздел 4'!AB27=0),AND('Раздел 4'!AA27&gt;0,'Раздел 4'!AB27&gt;0)),0,1)</f>
        <v>0</v>
      </c>
    </row>
    <row r="178" spans="1:8" ht="12.75" x14ac:dyDescent="0.2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79</v>
      </c>
      <c r="H178" s="106">
        <f>IF(OR(AND('Раздел 4'!AA28=0,'Раздел 4'!AB28=0),AND('Раздел 4'!AA28&gt;0,'Раздел 4'!AB28&gt;0)),0,1)</f>
        <v>0</v>
      </c>
    </row>
    <row r="179" spans="1:8" ht="12.75" x14ac:dyDescent="0.2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80</v>
      </c>
      <c r="H179" s="106">
        <f>IF(OR(AND('Раздел 4'!AA29=0,'Раздел 4'!AB29=0),AND('Раздел 4'!AA29&gt;0,'Раздел 4'!AB29&gt;0)),0,1)</f>
        <v>0</v>
      </c>
    </row>
    <row r="180" spans="1:8" ht="12.75" x14ac:dyDescent="0.2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81</v>
      </c>
      <c r="H180" s="106">
        <f>IF(OR(AND('Раздел 4'!AA30=0,'Раздел 4'!AB30=0),AND('Раздел 4'!AA30&gt;0,'Раздел 4'!AB30&gt;0)),0,1)</f>
        <v>0</v>
      </c>
    </row>
    <row r="181" spans="1:8" ht="12.75" x14ac:dyDescent="0.2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82</v>
      </c>
      <c r="H181" s="106">
        <f>IF(OR(AND('Раздел 4'!AA31=0,'Раздел 4'!AB31=0),AND('Раздел 4'!AA31&gt;0,'Раздел 4'!AB31&gt;0)),0,1)</f>
        <v>0</v>
      </c>
    </row>
    <row r="182" spans="1:8" ht="12.75" x14ac:dyDescent="0.2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83</v>
      </c>
      <c r="H182" s="106">
        <f>IF(OR(AND('Раздел 4'!AA32=0,'Раздел 4'!AB32=0),AND('Раздел 4'!AA32&gt;0,'Раздел 4'!AB32&gt;0)),0,1)</f>
        <v>0</v>
      </c>
    </row>
    <row r="183" spans="1:8" ht="12.75" x14ac:dyDescent="0.2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69</v>
      </c>
      <c r="H183" s="106">
        <f>IF(OR(AND('Раздел 4'!AA33=0,'Раздел 4'!AB33=0),AND('Раздел 4'!AA33&gt;0,'Раздел 4'!AB33&gt;0)),0,1)</f>
        <v>0</v>
      </c>
    </row>
    <row r="184" spans="1:8" ht="12.75" x14ac:dyDescent="0.2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70</v>
      </c>
      <c r="H184" s="106">
        <f>IF(OR(AND('Раздел 4'!AA34=0,'Раздел 4'!AB34=0),AND('Раздел 4'!AA34&gt;0,'Раздел 4'!AB34&gt;0)),0,1)</f>
        <v>0</v>
      </c>
    </row>
    <row r="185" spans="1:8" ht="12.75" x14ac:dyDescent="0.2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71</v>
      </c>
      <c r="H185" s="106">
        <f>IF(OR(AND('Раздел 4'!AA35=0,'Раздел 4'!AB35=0),AND('Раздел 4'!AA35&gt;0,'Раздел 4'!AB35&gt;0)),0,1)</f>
        <v>0</v>
      </c>
    </row>
    <row r="186" spans="1:8" ht="12.75" x14ac:dyDescent="0.2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85</v>
      </c>
      <c r="H186" s="106">
        <f>IF(OR(AND('Раздел 4'!AC21=0,'Раздел 4'!AD21=0),AND('Раздел 4'!AC21&gt;0,'Раздел 4'!AD21&gt;0)),0,1)</f>
        <v>0</v>
      </c>
    </row>
    <row r="187" spans="1:8" ht="12.75" x14ac:dyDescent="0.2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86</v>
      </c>
      <c r="H187" s="106">
        <f>IF(OR(AND('Раздел 4'!AC22=0,'Раздел 4'!AD22=0),AND('Раздел 4'!AC22&gt;0,'Раздел 4'!AD22&gt;0)),0,1)</f>
        <v>0</v>
      </c>
    </row>
    <row r="188" spans="1:8" ht="12.75" x14ac:dyDescent="0.2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87</v>
      </c>
      <c r="H188" s="106">
        <f>IF(OR(AND('Раздел 4'!AC23=0,'Раздел 4'!AD23=0),AND('Раздел 4'!AC23&gt;0,'Раздел 4'!AD23&gt;0)),0,1)</f>
        <v>0</v>
      </c>
    </row>
    <row r="189" spans="1:8" ht="12.75" x14ac:dyDescent="0.2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88</v>
      </c>
      <c r="H189" s="106">
        <f>IF(OR(AND('Раздел 4'!AC24=0,'Раздел 4'!AD24=0),AND('Раздел 4'!AC24&gt;0,'Раздел 4'!AD24&gt;0)),0,1)</f>
        <v>0</v>
      </c>
    </row>
    <row r="190" spans="1:8" ht="12.75" x14ac:dyDescent="0.2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89</v>
      </c>
      <c r="H190" s="106">
        <f>IF(OR(AND('Раздел 4'!AC25=0,'Раздел 4'!AD25=0),AND('Раздел 4'!AC25&gt;0,'Раздел 4'!AD25&gt;0)),0,1)</f>
        <v>0</v>
      </c>
    </row>
    <row r="191" spans="1:8" ht="12.75" x14ac:dyDescent="0.2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90</v>
      </c>
      <c r="H191" s="106">
        <f>IF(OR(AND('Раздел 4'!AC26=0,'Раздел 4'!AD26=0),AND('Раздел 4'!AC26&gt;0,'Раздел 4'!AD26&gt;0)),0,1)</f>
        <v>0</v>
      </c>
    </row>
    <row r="192" spans="1:8" ht="12.75" x14ac:dyDescent="0.2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91</v>
      </c>
      <c r="H192" s="106">
        <f>IF(OR(AND('Раздел 4'!AC27=0,'Раздел 4'!AD27=0),AND('Раздел 4'!AC27&gt;0,'Раздел 4'!AD27&gt;0)),0,1)</f>
        <v>0</v>
      </c>
    </row>
    <row r="193" spans="1:8" ht="12.75" x14ac:dyDescent="0.2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92</v>
      </c>
      <c r="H193" s="106">
        <f>IF(OR(AND('Раздел 4'!AC28=0,'Раздел 4'!AD28=0),AND('Раздел 4'!AC28&gt;0,'Раздел 4'!AD28&gt;0)),0,1)</f>
        <v>0</v>
      </c>
    </row>
    <row r="194" spans="1:8" ht="12.75" x14ac:dyDescent="0.2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93</v>
      </c>
      <c r="H194" s="106">
        <f>IF(OR(AND('Раздел 4'!AC29=0,'Раздел 4'!AD29=0),AND('Раздел 4'!AC29&gt;0,'Раздел 4'!AD29&gt;0)),0,1)</f>
        <v>0</v>
      </c>
    </row>
    <row r="195" spans="1:8" ht="12.75" x14ac:dyDescent="0.2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94</v>
      </c>
      <c r="H195" s="106">
        <f>IF(OR(AND('Раздел 4'!AC30=0,'Раздел 4'!AD30=0),AND('Раздел 4'!AC30&gt;0,'Раздел 4'!AD30&gt;0)),0,1)</f>
        <v>0</v>
      </c>
    </row>
    <row r="196" spans="1:8" ht="12.75" x14ac:dyDescent="0.2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95</v>
      </c>
      <c r="H196" s="106">
        <f>IF(OR(AND('Раздел 4'!AC31=0,'Раздел 4'!AD31=0),AND('Раздел 4'!AC31&gt;0,'Раздел 4'!AD31&gt;0)),0,1)</f>
        <v>0</v>
      </c>
    </row>
    <row r="197" spans="1:8" ht="12.75" x14ac:dyDescent="0.2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96</v>
      </c>
      <c r="H197" s="106">
        <f>IF(OR(AND('Раздел 4'!AC32=0,'Раздел 4'!AD32=0),AND('Раздел 4'!AC32&gt;0,'Раздел 4'!AD32&gt;0)),0,1)</f>
        <v>0</v>
      </c>
    </row>
    <row r="198" spans="1:8" ht="12.75" x14ac:dyDescent="0.2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97</v>
      </c>
      <c r="H198" s="106">
        <f>IF(OR(AND('Раздел 4'!AC33=0,'Раздел 4'!AD33=0),AND('Раздел 4'!AC33&gt;0,'Раздел 4'!AD33&gt;0)),0,1)</f>
        <v>0</v>
      </c>
    </row>
    <row r="199" spans="1:8" ht="12.75" x14ac:dyDescent="0.2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98</v>
      </c>
      <c r="H199" s="106">
        <f>IF(OR(AND('Раздел 4'!AC34=0,'Раздел 4'!AD34=0),AND('Раздел 4'!AC34&gt;0,'Раздел 4'!AD34&gt;0)),0,1)</f>
        <v>0</v>
      </c>
    </row>
    <row r="200" spans="1:8" ht="12.75" x14ac:dyDescent="0.2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84</v>
      </c>
      <c r="H200" s="106">
        <f>IF(OR(AND('Раздел 4'!AC35=0,'Раздел 4'!AD35=0),AND('Раздел 4'!AC35&gt;0,'Раздел 4'!AD35&gt;0)),0,1)</f>
        <v>0</v>
      </c>
    </row>
    <row r="201" spans="1:8" ht="12.75" x14ac:dyDescent="0.2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100</v>
      </c>
      <c r="H201" s="106">
        <f>IF(OR(AND('Раздел 4'!AE21=0,'Раздел 4'!AF21=0),AND('Раздел 4'!AE21&gt;0,'Раздел 4'!AF21&gt;0)),0,1)</f>
        <v>0</v>
      </c>
    </row>
    <row r="202" spans="1:8" ht="12.75" x14ac:dyDescent="0.2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101</v>
      </c>
      <c r="H202" s="106">
        <f>IF(OR(AND('Раздел 4'!AE22=0,'Раздел 4'!AF22=0),AND('Раздел 4'!AE22&gt;0,'Раздел 4'!AF22&gt;0)),0,1)</f>
        <v>0</v>
      </c>
    </row>
    <row r="203" spans="1:8" ht="12.75" x14ac:dyDescent="0.2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102</v>
      </c>
      <c r="H203" s="106">
        <f>IF(OR(AND('Раздел 4'!AE23=0,'Раздел 4'!AF23=0),AND('Раздел 4'!AE23&gt;0,'Раздел 4'!AF23&gt;0)),0,1)</f>
        <v>0</v>
      </c>
    </row>
    <row r="204" spans="1:8" ht="12.75" x14ac:dyDescent="0.2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103</v>
      </c>
      <c r="H204" s="106">
        <f>IF(OR(AND('Раздел 4'!AE24=0,'Раздел 4'!AF24=0),AND('Раздел 4'!AE24&gt;0,'Раздел 4'!AF24&gt;0)),0,1)</f>
        <v>0</v>
      </c>
    </row>
    <row r="205" spans="1:8" ht="12.75" x14ac:dyDescent="0.2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104</v>
      </c>
      <c r="H205" s="106">
        <f>IF(OR(AND('Раздел 4'!AE25=0,'Раздел 4'!AF25=0),AND('Раздел 4'!AE25&gt;0,'Раздел 4'!AF25&gt;0)),0,1)</f>
        <v>0</v>
      </c>
    </row>
    <row r="206" spans="1:8" ht="12.75" x14ac:dyDescent="0.2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105</v>
      </c>
      <c r="H206" s="106">
        <f>IF(OR(AND('Раздел 4'!AE26=0,'Раздел 4'!AF26=0),AND('Раздел 4'!AE26&gt;0,'Раздел 4'!AF26&gt;0)),0,1)</f>
        <v>0</v>
      </c>
    </row>
    <row r="207" spans="1:8" ht="12.75" x14ac:dyDescent="0.2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106</v>
      </c>
      <c r="H207" s="106">
        <f>IF(OR(AND('Раздел 4'!AE27=0,'Раздел 4'!AF27=0),AND('Раздел 4'!AE27&gt;0,'Раздел 4'!AF27&gt;0)),0,1)</f>
        <v>0</v>
      </c>
    </row>
    <row r="208" spans="1:8" ht="12.75" x14ac:dyDescent="0.2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107</v>
      </c>
      <c r="H208" s="106">
        <f>IF(OR(AND('Раздел 4'!AE28=0,'Раздел 4'!AF28=0),AND('Раздел 4'!AE28&gt;0,'Раздел 4'!AF28&gt;0)),0,1)</f>
        <v>0</v>
      </c>
    </row>
    <row r="209" spans="1:8" ht="12.75" x14ac:dyDescent="0.2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108</v>
      </c>
      <c r="H209" s="106">
        <f>IF(OR(AND('Раздел 4'!AE29=0,'Раздел 4'!AF29=0),AND('Раздел 4'!AE29&gt;0,'Раздел 4'!AF29&gt;0)),0,1)</f>
        <v>0</v>
      </c>
    </row>
    <row r="210" spans="1:8" ht="12.75" x14ac:dyDescent="0.2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109</v>
      </c>
      <c r="H210" s="106">
        <f>IF(OR(AND('Раздел 4'!AE30=0,'Раздел 4'!AF30=0),AND('Раздел 4'!AE30&gt;0,'Раздел 4'!AF30&gt;0)),0,1)</f>
        <v>0</v>
      </c>
    </row>
    <row r="211" spans="1:8" ht="12.75" x14ac:dyDescent="0.2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110</v>
      </c>
      <c r="H211" s="106">
        <f>IF(OR(AND('Раздел 4'!AE31=0,'Раздел 4'!AF31=0),AND('Раздел 4'!AE31&gt;0,'Раздел 4'!AF31&gt;0)),0,1)</f>
        <v>0</v>
      </c>
    </row>
    <row r="212" spans="1:8" ht="12.75" x14ac:dyDescent="0.2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111</v>
      </c>
      <c r="H212" s="106">
        <f>IF(OR(AND('Раздел 4'!AE32=0,'Раздел 4'!AF32=0),AND('Раздел 4'!AE32&gt;0,'Раздел 4'!AF32&gt;0)),0,1)</f>
        <v>0</v>
      </c>
    </row>
    <row r="213" spans="1:8" ht="12.75" x14ac:dyDescent="0.2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112</v>
      </c>
      <c r="H213" s="106">
        <f>IF(OR(AND('Раздел 4'!AE33=0,'Раздел 4'!AF33=0),AND('Раздел 4'!AE33&gt;0,'Раздел 4'!AF33&gt;0)),0,1)</f>
        <v>0</v>
      </c>
    </row>
    <row r="214" spans="1:8" ht="12.75" x14ac:dyDescent="0.2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113</v>
      </c>
      <c r="H214" s="106">
        <f>IF(OR(AND('Раздел 4'!AE34=0,'Раздел 4'!AF34=0),AND('Раздел 4'!AE34&gt;0,'Раздел 4'!AF34&gt;0)),0,1)</f>
        <v>0</v>
      </c>
    </row>
    <row r="215" spans="1:8" ht="12.75" x14ac:dyDescent="0.2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99</v>
      </c>
      <c r="H215" s="106">
        <f>IF(OR(AND('Раздел 4'!AE35=0,'Раздел 4'!AF35=0),AND('Раздел 4'!AE35&gt;0,'Раздел 4'!AF35&gt;0)),0,1)</f>
        <v>0</v>
      </c>
    </row>
    <row r="216" spans="1:8" ht="12.75" x14ac:dyDescent="0.2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115</v>
      </c>
      <c r="H216" s="106">
        <f>IF(OR(AND('Раздел 4'!AG21=0,'Раздел 4'!AH21=0),AND('Раздел 4'!AG21&gt;0,'Раздел 4'!AH21&gt;0)),0,1)</f>
        <v>0</v>
      </c>
    </row>
    <row r="217" spans="1:8" ht="12.75" x14ac:dyDescent="0.2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116</v>
      </c>
      <c r="H217" s="106">
        <f>IF(OR(AND('Раздел 4'!AG22=0,'Раздел 4'!AH22=0),AND('Раздел 4'!AG22&gt;0,'Раздел 4'!AH22&gt;0)),0,1)</f>
        <v>0</v>
      </c>
    </row>
    <row r="218" spans="1:8" ht="12.75" x14ac:dyDescent="0.2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117</v>
      </c>
      <c r="H218" s="106">
        <f>IF(OR(AND('Раздел 4'!AG23=0,'Раздел 4'!AH23=0),AND('Раздел 4'!AG23&gt;0,'Раздел 4'!AH23&gt;0)),0,1)</f>
        <v>0</v>
      </c>
    </row>
    <row r="219" spans="1:8" ht="12.75" x14ac:dyDescent="0.2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118</v>
      </c>
      <c r="H219" s="106">
        <f>IF(OR(AND('Раздел 4'!AG24=0,'Раздел 4'!AH24=0),AND('Раздел 4'!AG24&gt;0,'Раздел 4'!AH24&gt;0)),0,1)</f>
        <v>0</v>
      </c>
    </row>
    <row r="220" spans="1:8" ht="12.75" x14ac:dyDescent="0.2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119</v>
      </c>
      <c r="H220" s="106">
        <f>IF(OR(AND('Раздел 4'!AG25=0,'Раздел 4'!AH25=0),AND('Раздел 4'!AG25&gt;0,'Раздел 4'!AH25&gt;0)),0,1)</f>
        <v>0</v>
      </c>
    </row>
    <row r="221" spans="1:8" ht="12.75" x14ac:dyDescent="0.2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120</v>
      </c>
      <c r="H221" s="106">
        <f>IF(OR(AND('Раздел 4'!AG26=0,'Раздел 4'!AH26=0),AND('Раздел 4'!AG26&gt;0,'Раздел 4'!AH26&gt;0)),0,1)</f>
        <v>0</v>
      </c>
    </row>
    <row r="222" spans="1:8" ht="12.75" x14ac:dyDescent="0.2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121</v>
      </c>
      <c r="H222" s="106">
        <f>IF(OR(AND('Раздел 4'!AG27=0,'Раздел 4'!AH27=0),AND('Раздел 4'!AG27&gt;0,'Раздел 4'!AH27&gt;0)),0,1)</f>
        <v>0</v>
      </c>
    </row>
    <row r="223" spans="1:8" ht="12.75" x14ac:dyDescent="0.2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122</v>
      </c>
      <c r="H223" s="106">
        <f>IF(OR(AND('Раздел 4'!AG28=0,'Раздел 4'!AH28=0),AND('Раздел 4'!AG28&gt;0,'Раздел 4'!AH28&gt;0)),0,1)</f>
        <v>0</v>
      </c>
    </row>
    <row r="224" spans="1:8" ht="12.75" x14ac:dyDescent="0.2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123</v>
      </c>
      <c r="H224" s="106">
        <f>IF(OR(AND('Раздел 4'!AG29=0,'Раздел 4'!AH29=0),AND('Раздел 4'!AG29&gt;0,'Раздел 4'!AH29&gt;0)),0,1)</f>
        <v>0</v>
      </c>
    </row>
    <row r="225" spans="1:8" ht="12.75" x14ac:dyDescent="0.2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124</v>
      </c>
      <c r="H225" s="106">
        <f>IF(OR(AND('Раздел 4'!AG30=0,'Раздел 4'!AH30=0),AND('Раздел 4'!AG30&gt;0,'Раздел 4'!AH30&gt;0)),0,1)</f>
        <v>0</v>
      </c>
    </row>
    <row r="226" spans="1:8" ht="12.75" x14ac:dyDescent="0.2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125</v>
      </c>
      <c r="H226" s="106">
        <f>IF(OR(AND('Раздел 4'!AG31=0,'Раздел 4'!AH31=0),AND('Раздел 4'!AG31&gt;0,'Раздел 4'!AH31&gt;0)),0,1)</f>
        <v>0</v>
      </c>
    </row>
    <row r="227" spans="1:8" ht="12.75" x14ac:dyDescent="0.2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126</v>
      </c>
      <c r="H227" s="106">
        <f>IF(OR(AND('Раздел 4'!AG32=0,'Раздел 4'!AH32=0),AND('Раздел 4'!AG32&gt;0,'Раздел 4'!AH32&gt;0)),0,1)</f>
        <v>0</v>
      </c>
    </row>
    <row r="228" spans="1:8" ht="12.75" x14ac:dyDescent="0.2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127</v>
      </c>
      <c r="H228" s="106">
        <f>IF(OR(AND('Раздел 4'!AG33=0,'Раздел 4'!AH33=0),AND('Раздел 4'!AG33&gt;0,'Раздел 4'!AH33&gt;0)),0,1)</f>
        <v>0</v>
      </c>
    </row>
    <row r="229" spans="1:8" ht="12.75" x14ac:dyDescent="0.2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128</v>
      </c>
      <c r="H229" s="106">
        <f>IF(OR(AND('Раздел 4'!AG34=0,'Раздел 4'!AH34=0),AND('Раздел 4'!AG34&gt;0,'Раздел 4'!AH34&gt;0)),0,1)</f>
        <v>0</v>
      </c>
    </row>
    <row r="230" spans="1:8" ht="12.75" x14ac:dyDescent="0.2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114</v>
      </c>
      <c r="H230" s="106">
        <f>IF(OR(AND('Раздел 4'!AG35=0,'Раздел 4'!AH35=0),AND('Раздел 4'!AG35&gt;0,'Раздел 4'!AH35&gt;0)),0,1)</f>
        <v>0</v>
      </c>
    </row>
    <row r="231" spans="1:8" ht="12.75" x14ac:dyDescent="0.2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130</v>
      </c>
      <c r="H231" s="106">
        <f>IF(OR(AND('Раздел 4'!AI21=0,'Раздел 4'!AJ21=0),AND('Раздел 4'!AI21&gt;0,'Раздел 4'!AJ21&gt;0)),0,1)</f>
        <v>0</v>
      </c>
    </row>
    <row r="232" spans="1:8" ht="12.75" x14ac:dyDescent="0.2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131</v>
      </c>
      <c r="H232" s="106">
        <f>IF(OR(AND('Раздел 4'!AI22=0,'Раздел 4'!AJ22=0),AND('Раздел 4'!AI22&gt;0,'Раздел 4'!AJ22&gt;0)),0,1)</f>
        <v>0</v>
      </c>
    </row>
    <row r="233" spans="1:8" ht="12.75" x14ac:dyDescent="0.2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132</v>
      </c>
      <c r="H233" s="106">
        <f>IF(OR(AND('Раздел 4'!AI23=0,'Раздел 4'!AJ23=0),AND('Раздел 4'!AI23&gt;0,'Раздел 4'!AJ23&gt;0)),0,1)</f>
        <v>0</v>
      </c>
    </row>
    <row r="234" spans="1:8" ht="12.75" x14ac:dyDescent="0.2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133</v>
      </c>
      <c r="H234" s="106">
        <f>IF(OR(AND('Раздел 4'!AI24=0,'Раздел 4'!AJ24=0),AND('Раздел 4'!AI24&gt;0,'Раздел 4'!AJ24&gt;0)),0,1)</f>
        <v>0</v>
      </c>
    </row>
    <row r="235" spans="1:8" ht="12.75" x14ac:dyDescent="0.2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134</v>
      </c>
      <c r="H235" s="106">
        <f>IF(OR(AND('Раздел 4'!AI25=0,'Раздел 4'!AJ25=0),AND('Раздел 4'!AI25&gt;0,'Раздел 4'!AJ25&gt;0)),0,1)</f>
        <v>0</v>
      </c>
    </row>
    <row r="236" spans="1:8" ht="12.75" x14ac:dyDescent="0.2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135</v>
      </c>
      <c r="H236" s="106">
        <f>IF(OR(AND('Раздел 4'!AI26=0,'Раздел 4'!AJ26=0),AND('Раздел 4'!AI26&gt;0,'Раздел 4'!AJ26&gt;0)),0,1)</f>
        <v>0</v>
      </c>
    </row>
    <row r="237" spans="1:8" ht="12.75" x14ac:dyDescent="0.2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136</v>
      </c>
      <c r="H237" s="106">
        <f>IF(OR(AND('Раздел 4'!AI27=0,'Раздел 4'!AJ27=0),AND('Раздел 4'!AI27&gt;0,'Раздел 4'!AJ27&gt;0)),0,1)</f>
        <v>0</v>
      </c>
    </row>
    <row r="238" spans="1:8" ht="12.75" x14ac:dyDescent="0.2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137</v>
      </c>
      <c r="H238" s="106">
        <f>IF(OR(AND('Раздел 4'!AI28=0,'Раздел 4'!AJ28=0),AND('Раздел 4'!AI28&gt;0,'Раздел 4'!AJ28&gt;0)),0,1)</f>
        <v>0</v>
      </c>
    </row>
    <row r="239" spans="1:8" ht="12.75" x14ac:dyDescent="0.2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138</v>
      </c>
      <c r="H239" s="106">
        <f>IF(OR(AND('Раздел 4'!AI29=0,'Раздел 4'!AJ29=0),AND('Раздел 4'!AI29&gt;0,'Раздел 4'!AJ29&gt;0)),0,1)</f>
        <v>0</v>
      </c>
    </row>
    <row r="240" spans="1:8" ht="12.75" x14ac:dyDescent="0.2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139</v>
      </c>
      <c r="H240" s="106">
        <f>IF(OR(AND('Раздел 4'!AI30=0,'Раздел 4'!AJ30=0),AND('Раздел 4'!AI30&gt;0,'Раздел 4'!AJ30&gt;0)),0,1)</f>
        <v>0</v>
      </c>
    </row>
    <row r="241" spans="1:8" ht="12.75" x14ac:dyDescent="0.2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140</v>
      </c>
      <c r="H241" s="106">
        <f>IF(OR(AND('Раздел 4'!AI31=0,'Раздел 4'!AJ31=0),AND('Раздел 4'!AI31&gt;0,'Раздел 4'!AJ31&gt;0)),0,1)</f>
        <v>0</v>
      </c>
    </row>
    <row r="242" spans="1:8" ht="12.75" x14ac:dyDescent="0.2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1229</v>
      </c>
      <c r="H242" s="106">
        <f>IF(OR(AND('Раздел 4'!AI32=0,'Раздел 4'!AJ32=0),AND('Раздел 4'!AI32&gt;0,'Раздел 4'!AJ32&gt;0)),0,1)</f>
        <v>0</v>
      </c>
    </row>
    <row r="243" spans="1:8" ht="12.75" x14ac:dyDescent="0.2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1230</v>
      </c>
      <c r="H243" s="106">
        <f>IF(OR(AND('Раздел 4'!AI33=0,'Раздел 4'!AJ33=0),AND('Раздел 4'!AI33&gt;0,'Раздел 4'!AJ33&gt;0)),0,1)</f>
        <v>0</v>
      </c>
    </row>
    <row r="244" spans="1:8" ht="12.75" x14ac:dyDescent="0.2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1231</v>
      </c>
      <c r="H244" s="106">
        <f>IF(OR(AND('Раздел 4'!AI34=0,'Раздел 4'!AJ34=0),AND('Раздел 4'!AI34&gt;0,'Раздел 4'!AJ34&gt;0)),0,1)</f>
        <v>0</v>
      </c>
    </row>
    <row r="245" spans="1:8" ht="12.75" x14ac:dyDescent="0.2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129</v>
      </c>
      <c r="H245" s="106">
        <f>IF(OR(AND('Раздел 4'!AI35=0,'Раздел 4'!AJ35=0),AND('Раздел 4'!AI35&gt;0,'Раздел 4'!AJ35&gt;0)),0,1)</f>
        <v>0</v>
      </c>
    </row>
    <row r="246" spans="1:8" ht="12.75" x14ac:dyDescent="0.2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2</v>
      </c>
      <c r="F246" s="108"/>
      <c r="G246" s="108"/>
      <c r="H246" s="110">
        <f>SUM(H247:H373)</f>
        <v>2</v>
      </c>
    </row>
    <row r="247" spans="1:8" ht="12.75" x14ac:dyDescent="0.2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1232</v>
      </c>
      <c r="H247" s="109">
        <f>IF('Раздел 5'!P40=SUM('Раздел 5'!P21:P39),0,1)</f>
        <v>1</v>
      </c>
    </row>
    <row r="248" spans="1:8" ht="12.75" x14ac:dyDescent="0.2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1233</v>
      </c>
      <c r="H248" s="109">
        <f>IF('Раздел 5'!Q40=SUM('Раздел 5'!Q21:Q39),0,1)</f>
        <v>0</v>
      </c>
    </row>
    <row r="249" spans="1:8" ht="12.75" x14ac:dyDescent="0.2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1234</v>
      </c>
      <c r="H249" s="109">
        <f>IF('Раздел 5'!R40=SUM('Раздел 5'!R21:R39),0,1)</f>
        <v>0</v>
      </c>
    </row>
    <row r="250" spans="1:8" ht="12.75" x14ac:dyDescent="0.2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1235</v>
      </c>
      <c r="H250" s="109">
        <f>IF('Раздел 5'!S40=SUM('Раздел 5'!S21:S39),0,1)</f>
        <v>0</v>
      </c>
    </row>
    <row r="251" spans="1:8" ht="12.75" x14ac:dyDescent="0.2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1236</v>
      </c>
      <c r="H251" s="109">
        <f>IF('Раздел 5'!T40=SUM('Раздел 5'!T21:T39),0,1)</f>
        <v>0</v>
      </c>
    </row>
    <row r="252" spans="1:8" ht="12.75" x14ac:dyDescent="0.2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1237</v>
      </c>
      <c r="H252" s="109">
        <f>IF('Раздел 5'!U40=SUM('Раздел 5'!U21:U39),0,1)</f>
        <v>0</v>
      </c>
    </row>
    <row r="253" spans="1:8" ht="12.75" x14ac:dyDescent="0.2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1238</v>
      </c>
      <c r="H253" s="109">
        <f>IF('Раздел 5'!V40=SUM('Раздел 5'!V21:V39),0,1)</f>
        <v>0</v>
      </c>
    </row>
    <row r="254" spans="1:8" ht="12.75" x14ac:dyDescent="0.2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1239</v>
      </c>
      <c r="H254" s="109">
        <f>IF('Раздел 5'!Q21&lt;='Раздел 5'!P21,0,1)</f>
        <v>0</v>
      </c>
    </row>
    <row r="255" spans="1:8" ht="12.75" x14ac:dyDescent="0.2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1258</v>
      </c>
      <c r="H255" s="109">
        <f>IF('Раздел 5'!Q22&lt;='Раздел 5'!P22,0,1)</f>
        <v>0</v>
      </c>
    </row>
    <row r="256" spans="1:8" ht="12.75" x14ac:dyDescent="0.2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1257</v>
      </c>
      <c r="H256" s="109">
        <f>IF('Раздел 5'!Q23&lt;='Раздел 5'!P23,0,1)</f>
        <v>0</v>
      </c>
    </row>
    <row r="257" spans="1:8" ht="12.75" x14ac:dyDescent="0.2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1256</v>
      </c>
      <c r="H257" s="109">
        <f>IF('Раздел 5'!Q24&lt;='Раздел 5'!P24,0,1)</f>
        <v>0</v>
      </c>
    </row>
    <row r="258" spans="1:8" ht="12.75" x14ac:dyDescent="0.2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1255</v>
      </c>
      <c r="H258" s="109">
        <f>IF('Раздел 5'!Q25&lt;='Раздел 5'!P25,0,1)</f>
        <v>0</v>
      </c>
    </row>
    <row r="259" spans="1:8" ht="12.75" x14ac:dyDescent="0.2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1254</v>
      </c>
      <c r="H259" s="109">
        <f>IF('Раздел 5'!Q26&lt;='Раздел 5'!P26,0,1)</f>
        <v>0</v>
      </c>
    </row>
    <row r="260" spans="1:8" ht="12.75" x14ac:dyDescent="0.2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1253</v>
      </c>
      <c r="H260" s="109">
        <f>IF('Раздел 5'!Q27&lt;='Раздел 5'!P27,0,1)</f>
        <v>0</v>
      </c>
    </row>
    <row r="261" spans="1:8" ht="12.75" x14ac:dyDescent="0.2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1252</v>
      </c>
      <c r="H261" s="109">
        <f>IF('Раздел 5'!Q28&lt;='Раздел 5'!P28,0,1)</f>
        <v>0</v>
      </c>
    </row>
    <row r="262" spans="1:8" ht="12.75" x14ac:dyDescent="0.2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1251</v>
      </c>
      <c r="H262" s="109">
        <f>IF('Раздел 5'!Q29&lt;='Раздел 5'!P29,0,1)</f>
        <v>0</v>
      </c>
    </row>
    <row r="263" spans="1:8" ht="12.75" x14ac:dyDescent="0.2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1250</v>
      </c>
      <c r="H263" s="109">
        <f>IF('Раздел 5'!Q30&lt;='Раздел 5'!P30,0,1)</f>
        <v>0</v>
      </c>
    </row>
    <row r="264" spans="1:8" ht="12.75" x14ac:dyDescent="0.2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1249</v>
      </c>
      <c r="H264" s="109">
        <f>IF('Раздел 5'!Q31&lt;='Раздел 5'!P31,0,1)</f>
        <v>0</v>
      </c>
    </row>
    <row r="265" spans="1:8" ht="12.75" x14ac:dyDescent="0.2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1248</v>
      </c>
      <c r="H265" s="109">
        <f>IF('Раздел 5'!Q32&lt;='Раздел 5'!P32,0,1)</f>
        <v>0</v>
      </c>
    </row>
    <row r="266" spans="1:8" ht="12.75" x14ac:dyDescent="0.2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1247</v>
      </c>
      <c r="H266" s="109">
        <f>IF('Раздел 5'!Q33&lt;='Раздел 5'!P33,0,1)</f>
        <v>0</v>
      </c>
    </row>
    <row r="267" spans="1:8" ht="12.75" x14ac:dyDescent="0.2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1246</v>
      </c>
      <c r="H267" s="109">
        <f>IF('Раздел 5'!Q34&lt;='Раздел 5'!P34,0,1)</f>
        <v>0</v>
      </c>
    </row>
    <row r="268" spans="1:8" ht="12.75" x14ac:dyDescent="0.2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1245</v>
      </c>
      <c r="H268" s="109">
        <f>IF('Раздел 5'!Q35&lt;='Раздел 5'!P35,0,1)</f>
        <v>0</v>
      </c>
    </row>
    <row r="269" spans="1:8" ht="12.75" x14ac:dyDescent="0.2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1244</v>
      </c>
      <c r="H269" s="109">
        <f>IF('Раздел 5'!Q36&lt;='Раздел 5'!P36,0,1)</f>
        <v>0</v>
      </c>
    </row>
    <row r="270" spans="1:8" ht="12.75" x14ac:dyDescent="0.2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1243</v>
      </c>
      <c r="H270" s="109">
        <f>IF('Раздел 5'!Q37&lt;='Раздел 5'!P37,0,1)</f>
        <v>0</v>
      </c>
    </row>
    <row r="271" spans="1:8" ht="12.75" x14ac:dyDescent="0.2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1242</v>
      </c>
      <c r="H271" s="109">
        <f>IF('Раздел 5'!Q38&lt;='Раздел 5'!P38,0,1)</f>
        <v>0</v>
      </c>
    </row>
    <row r="272" spans="1:8" ht="12.75" x14ac:dyDescent="0.2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1241</v>
      </c>
      <c r="H272" s="109">
        <f>IF('Раздел 5'!Q39&lt;='Раздел 5'!P39,0,1)</f>
        <v>0</v>
      </c>
    </row>
    <row r="273" spans="1:8" ht="12.75" x14ac:dyDescent="0.2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1240</v>
      </c>
      <c r="H273" s="109">
        <f>IF('Раздел 5'!Q40&lt;='Раздел 5'!P40,0,1)</f>
        <v>0</v>
      </c>
    </row>
    <row r="274" spans="1:8" ht="12.75" x14ac:dyDescent="0.2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1259</v>
      </c>
      <c r="H274" s="109">
        <f>IF('Раздел 5'!R21&lt;='Раздел 5'!P21,0,1)</f>
        <v>0</v>
      </c>
    </row>
    <row r="275" spans="1:8" ht="12.75" x14ac:dyDescent="0.2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1260</v>
      </c>
      <c r="H275" s="109">
        <f>IF('Раздел 5'!R22&lt;='Раздел 5'!P22,0,1)</f>
        <v>0</v>
      </c>
    </row>
    <row r="276" spans="1:8" ht="12.75" x14ac:dyDescent="0.2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1261</v>
      </c>
      <c r="H276" s="109">
        <f>IF('Раздел 5'!R23&lt;='Раздел 5'!P23,0,1)</f>
        <v>0</v>
      </c>
    </row>
    <row r="277" spans="1:8" ht="12.75" x14ac:dyDescent="0.2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1262</v>
      </c>
      <c r="H277" s="109">
        <f>IF('Раздел 5'!R24&lt;='Раздел 5'!P24,0,1)</f>
        <v>0</v>
      </c>
    </row>
    <row r="278" spans="1:8" ht="12.75" x14ac:dyDescent="0.2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1263</v>
      </c>
      <c r="H278" s="109">
        <f>IF('Раздел 5'!R25&lt;='Раздел 5'!P25,0,1)</f>
        <v>0</v>
      </c>
    </row>
    <row r="279" spans="1:8" ht="12.75" x14ac:dyDescent="0.2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1264</v>
      </c>
      <c r="H279" s="109">
        <f>IF('Раздел 5'!R26&lt;='Раздел 5'!P26,0,1)</f>
        <v>0</v>
      </c>
    </row>
    <row r="280" spans="1:8" ht="12.75" x14ac:dyDescent="0.2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1265</v>
      </c>
      <c r="H280" s="109">
        <f>IF('Раздел 5'!R27&lt;='Раздел 5'!P27,0,1)</f>
        <v>0</v>
      </c>
    </row>
    <row r="281" spans="1:8" ht="12.75" x14ac:dyDescent="0.2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1266</v>
      </c>
      <c r="H281" s="109">
        <f>IF('Раздел 5'!R28&lt;='Раздел 5'!P28,0,1)</f>
        <v>0</v>
      </c>
    </row>
    <row r="282" spans="1:8" ht="12.75" x14ac:dyDescent="0.2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1267</v>
      </c>
      <c r="H282" s="109">
        <f>IF('Раздел 5'!R29&lt;='Раздел 5'!P29,0,1)</f>
        <v>0</v>
      </c>
    </row>
    <row r="283" spans="1:8" ht="12.75" x14ac:dyDescent="0.2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1268</v>
      </c>
      <c r="H283" s="109">
        <f>IF('Раздел 5'!R30&lt;='Раздел 5'!P30,0,1)</f>
        <v>0</v>
      </c>
    </row>
    <row r="284" spans="1:8" ht="12.75" x14ac:dyDescent="0.2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1269</v>
      </c>
      <c r="H284" s="109">
        <f>IF('Раздел 5'!R31&lt;='Раздел 5'!P31,0,1)</f>
        <v>0</v>
      </c>
    </row>
    <row r="285" spans="1:8" ht="12.75" x14ac:dyDescent="0.2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1270</v>
      </c>
      <c r="H285" s="109">
        <f>IF('Раздел 5'!R32&lt;='Раздел 5'!P32,0,1)</f>
        <v>0</v>
      </c>
    </row>
    <row r="286" spans="1:8" ht="12.75" x14ac:dyDescent="0.2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1271</v>
      </c>
      <c r="H286" s="109">
        <f>IF('Раздел 5'!R33&lt;='Раздел 5'!P33,0,1)</f>
        <v>0</v>
      </c>
    </row>
    <row r="287" spans="1:8" ht="12.75" x14ac:dyDescent="0.2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1272</v>
      </c>
      <c r="H287" s="109">
        <f>IF('Раздел 5'!R34&lt;='Раздел 5'!P34,0,1)</f>
        <v>0</v>
      </c>
    </row>
    <row r="288" spans="1:8" ht="12.75" x14ac:dyDescent="0.2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1273</v>
      </c>
      <c r="H288" s="109">
        <f>IF('Раздел 5'!R35&lt;='Раздел 5'!P35,0,1)</f>
        <v>0</v>
      </c>
    </row>
    <row r="289" spans="1:8" ht="12.75" x14ac:dyDescent="0.2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1274</v>
      </c>
      <c r="H289" s="109">
        <f>IF('Раздел 5'!R36&lt;='Раздел 5'!P36,0,1)</f>
        <v>0</v>
      </c>
    </row>
    <row r="290" spans="1:8" ht="12.75" x14ac:dyDescent="0.2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1275</v>
      </c>
      <c r="H290" s="109">
        <f>IF('Раздел 5'!R37&lt;='Раздел 5'!P37,0,1)</f>
        <v>0</v>
      </c>
    </row>
    <row r="291" spans="1:8" ht="12.75" x14ac:dyDescent="0.2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1276</v>
      </c>
      <c r="H291" s="109">
        <f>IF('Раздел 5'!R38&lt;='Раздел 5'!P38,0,1)</f>
        <v>0</v>
      </c>
    </row>
    <row r="292" spans="1:8" ht="12.75" x14ac:dyDescent="0.2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1277</v>
      </c>
      <c r="H292" s="109">
        <f>IF('Раздел 5'!R39&lt;='Раздел 5'!P39,0,1)</f>
        <v>0</v>
      </c>
    </row>
    <row r="293" spans="1:8" ht="12.75" x14ac:dyDescent="0.2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1278</v>
      </c>
      <c r="H293" s="109">
        <f>IF('Раздел 5'!R40&lt;='Раздел 5'!P40,0,1)</f>
        <v>0</v>
      </c>
    </row>
    <row r="294" spans="1:8" ht="12.75" x14ac:dyDescent="0.2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1279</v>
      </c>
      <c r="H294" s="109">
        <f>IF('Раздел 5'!S21&lt;='Раздел 5'!P21,0,1)</f>
        <v>0</v>
      </c>
    </row>
    <row r="295" spans="1:8" ht="12.75" x14ac:dyDescent="0.2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1280</v>
      </c>
      <c r="H295" s="109">
        <f>IF('Раздел 5'!S22&lt;='Раздел 5'!P22,0,1)</f>
        <v>0</v>
      </c>
    </row>
    <row r="296" spans="1:8" ht="12.75" x14ac:dyDescent="0.2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1281</v>
      </c>
      <c r="H296" s="109">
        <f>IF('Раздел 5'!S23&lt;='Раздел 5'!P23,0,1)</f>
        <v>0</v>
      </c>
    </row>
    <row r="297" spans="1:8" ht="12.75" x14ac:dyDescent="0.2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1282</v>
      </c>
      <c r="H297" s="109">
        <f>IF('Раздел 5'!S24&lt;='Раздел 5'!P24,0,1)</f>
        <v>0</v>
      </c>
    </row>
    <row r="298" spans="1:8" ht="12.75" x14ac:dyDescent="0.2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1283</v>
      </c>
      <c r="H298" s="109">
        <f>IF('Раздел 5'!S25&lt;='Раздел 5'!P25,0,1)</f>
        <v>0</v>
      </c>
    </row>
    <row r="299" spans="1:8" ht="12.75" x14ac:dyDescent="0.2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1284</v>
      </c>
      <c r="H299" s="109">
        <f>IF('Раздел 5'!S26&lt;='Раздел 5'!P26,0,1)</f>
        <v>0</v>
      </c>
    </row>
    <row r="300" spans="1:8" ht="12.75" x14ac:dyDescent="0.2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1285</v>
      </c>
      <c r="H300" s="109">
        <f>IF('Раздел 5'!S27&lt;='Раздел 5'!P27,0,1)</f>
        <v>0</v>
      </c>
    </row>
    <row r="301" spans="1:8" ht="12.75" x14ac:dyDescent="0.2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1286</v>
      </c>
      <c r="H301" s="109">
        <f>IF('Раздел 5'!S28&lt;='Раздел 5'!P28,0,1)</f>
        <v>0</v>
      </c>
    </row>
    <row r="302" spans="1:8" ht="12.75" x14ac:dyDescent="0.2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1287</v>
      </c>
      <c r="H302" s="109">
        <f>IF('Раздел 5'!S29&lt;='Раздел 5'!P29,0,1)</f>
        <v>0</v>
      </c>
    </row>
    <row r="303" spans="1:8" ht="12.75" x14ac:dyDescent="0.2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1288</v>
      </c>
      <c r="H303" s="109">
        <f>IF('Раздел 5'!S30&lt;='Раздел 5'!P30,0,1)</f>
        <v>0</v>
      </c>
    </row>
    <row r="304" spans="1:8" ht="12.75" x14ac:dyDescent="0.2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1289</v>
      </c>
      <c r="H304" s="109">
        <f>IF('Раздел 5'!S31&lt;='Раздел 5'!P31,0,1)</f>
        <v>0</v>
      </c>
    </row>
    <row r="305" spans="1:8" ht="12.75" x14ac:dyDescent="0.2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141</v>
      </c>
      <c r="H305" s="109">
        <f>IF('Раздел 5'!S32&lt;='Раздел 5'!P32,0,1)</f>
        <v>0</v>
      </c>
    </row>
    <row r="306" spans="1:8" ht="12.75" x14ac:dyDescent="0.2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142</v>
      </c>
      <c r="H306" s="109">
        <f>IF('Раздел 5'!S33&lt;='Раздел 5'!P33,0,1)</f>
        <v>0</v>
      </c>
    </row>
    <row r="307" spans="1:8" ht="12.75" x14ac:dyDescent="0.2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143</v>
      </c>
      <c r="H307" s="109">
        <f>IF('Раздел 5'!S34&lt;='Раздел 5'!P34,0,1)</f>
        <v>0</v>
      </c>
    </row>
    <row r="308" spans="1:8" ht="12.75" x14ac:dyDescent="0.2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144</v>
      </c>
      <c r="H308" s="109">
        <f>IF('Раздел 5'!S35&lt;='Раздел 5'!P35,0,1)</f>
        <v>0</v>
      </c>
    </row>
    <row r="309" spans="1:8" ht="12.75" x14ac:dyDescent="0.2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145</v>
      </c>
      <c r="H309" s="109">
        <f>IF('Раздел 5'!S36&lt;='Раздел 5'!P36,0,1)</f>
        <v>0</v>
      </c>
    </row>
    <row r="310" spans="1:8" ht="12.75" x14ac:dyDescent="0.2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146</v>
      </c>
      <c r="H310" s="109">
        <f>IF('Раздел 5'!S37&lt;='Раздел 5'!P37,0,1)</f>
        <v>0</v>
      </c>
    </row>
    <row r="311" spans="1:8" ht="12.75" x14ac:dyDescent="0.2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147</v>
      </c>
      <c r="H311" s="109">
        <f>IF('Раздел 5'!S38&lt;='Раздел 5'!P38,0,1)</f>
        <v>0</v>
      </c>
    </row>
    <row r="312" spans="1:8" ht="12.75" x14ac:dyDescent="0.2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148</v>
      </c>
      <c r="H312" s="109">
        <f>IF('Раздел 5'!S39&lt;='Раздел 5'!P39,0,1)</f>
        <v>0</v>
      </c>
    </row>
    <row r="313" spans="1:8" ht="12.75" x14ac:dyDescent="0.2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149</v>
      </c>
      <c r="H313" s="109">
        <f>IF('Раздел 5'!S40&lt;='Раздел 5'!P40,0,1)</f>
        <v>0</v>
      </c>
    </row>
    <row r="314" spans="1:8" ht="12.75" x14ac:dyDescent="0.2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150</v>
      </c>
      <c r="H314" s="109">
        <f>IF('Раздел 5'!T21&lt;='Раздел 5'!P21,0,1)</f>
        <v>0</v>
      </c>
    </row>
    <row r="315" spans="1:8" ht="12.75" x14ac:dyDescent="0.2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151</v>
      </c>
      <c r="H315" s="109">
        <f>IF('Раздел 5'!T22&lt;='Раздел 5'!P22,0,1)</f>
        <v>0</v>
      </c>
    </row>
    <row r="316" spans="1:8" ht="12.75" x14ac:dyDescent="0.2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152</v>
      </c>
      <c r="H316" s="109">
        <f>IF('Раздел 5'!T23&lt;='Раздел 5'!P23,0,1)</f>
        <v>0</v>
      </c>
    </row>
    <row r="317" spans="1:8" ht="12.75" x14ac:dyDescent="0.2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153</v>
      </c>
      <c r="H317" s="109">
        <f>IF('Раздел 5'!T24&lt;='Раздел 5'!P24,0,1)</f>
        <v>0</v>
      </c>
    </row>
    <row r="318" spans="1:8" ht="12.75" x14ac:dyDescent="0.2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154</v>
      </c>
      <c r="H318" s="109">
        <f>IF('Раздел 5'!T25&lt;='Раздел 5'!P25,0,1)</f>
        <v>0</v>
      </c>
    </row>
    <row r="319" spans="1:8" ht="12.75" x14ac:dyDescent="0.2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155</v>
      </c>
      <c r="H319" s="109">
        <f>IF('Раздел 5'!T26&lt;='Раздел 5'!P26,0,1)</f>
        <v>0</v>
      </c>
    </row>
    <row r="320" spans="1:8" ht="12.75" x14ac:dyDescent="0.2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156</v>
      </c>
      <c r="H320" s="109">
        <f>IF('Раздел 5'!T27&lt;='Раздел 5'!P27,0,1)</f>
        <v>0</v>
      </c>
    </row>
    <row r="321" spans="1:8" ht="12.75" x14ac:dyDescent="0.2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157</v>
      </c>
      <c r="H321" s="109">
        <f>IF('Раздел 5'!T28&lt;='Раздел 5'!P28,0,1)</f>
        <v>0</v>
      </c>
    </row>
    <row r="322" spans="1:8" ht="12.75" x14ac:dyDescent="0.2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158</v>
      </c>
      <c r="H322" s="109">
        <f>IF('Раздел 5'!T29&lt;='Раздел 5'!P29,0,1)</f>
        <v>0</v>
      </c>
    </row>
    <row r="323" spans="1:8" ht="12.75" x14ac:dyDescent="0.2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159</v>
      </c>
      <c r="H323" s="109">
        <f>IF('Раздел 5'!T30&lt;='Раздел 5'!P30,0,1)</f>
        <v>0</v>
      </c>
    </row>
    <row r="324" spans="1:8" ht="12.75" x14ac:dyDescent="0.2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160</v>
      </c>
      <c r="H324" s="109">
        <f>IF('Раздел 5'!T31&lt;='Раздел 5'!P31,0,1)</f>
        <v>0</v>
      </c>
    </row>
    <row r="325" spans="1:8" ht="12.75" x14ac:dyDescent="0.2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161</v>
      </c>
      <c r="H325" s="109">
        <f>IF('Раздел 5'!T32&lt;='Раздел 5'!P32,0,1)</f>
        <v>0</v>
      </c>
    </row>
    <row r="326" spans="1:8" ht="12.75" x14ac:dyDescent="0.2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162</v>
      </c>
      <c r="H326" s="109">
        <f>IF('Раздел 5'!T33&lt;='Раздел 5'!P33,0,1)</f>
        <v>0</v>
      </c>
    </row>
    <row r="327" spans="1:8" ht="12.75" x14ac:dyDescent="0.2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163</v>
      </c>
      <c r="H327" s="109">
        <f>IF('Раздел 5'!T34&lt;='Раздел 5'!P34,0,1)</f>
        <v>0</v>
      </c>
    </row>
    <row r="328" spans="1:8" ht="12.75" x14ac:dyDescent="0.2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164</v>
      </c>
      <c r="H328" s="109">
        <f>IF('Раздел 5'!T35&lt;='Раздел 5'!P35,0,1)</f>
        <v>0</v>
      </c>
    </row>
    <row r="329" spans="1:8" ht="12.75" x14ac:dyDescent="0.2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165</v>
      </c>
      <c r="H329" s="109">
        <f>IF('Раздел 5'!T36&lt;='Раздел 5'!P36,0,1)</f>
        <v>0</v>
      </c>
    </row>
    <row r="330" spans="1:8" ht="12.75" x14ac:dyDescent="0.2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166</v>
      </c>
      <c r="H330" s="109">
        <f>IF('Раздел 5'!T37&lt;='Раздел 5'!P37,0,1)</f>
        <v>0</v>
      </c>
    </row>
    <row r="331" spans="1:8" ht="12.75" x14ac:dyDescent="0.2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167</v>
      </c>
      <c r="H331" s="109">
        <f>IF('Раздел 5'!T38&lt;='Раздел 5'!P38,0,1)</f>
        <v>0</v>
      </c>
    </row>
    <row r="332" spans="1:8" ht="12.75" x14ac:dyDescent="0.2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168</v>
      </c>
      <c r="H332" s="109">
        <f>IF('Раздел 5'!T39&lt;='Раздел 5'!P39,0,1)</f>
        <v>0</v>
      </c>
    </row>
    <row r="333" spans="1:8" ht="12.75" x14ac:dyDescent="0.2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169</v>
      </c>
      <c r="H333" s="109">
        <f>IF('Раздел 5'!T40&lt;='Раздел 5'!P40,0,1)</f>
        <v>0</v>
      </c>
    </row>
    <row r="334" spans="1:8" ht="12.75" x14ac:dyDescent="0.2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184</v>
      </c>
      <c r="H334" s="109">
        <f>IF('Раздел 5'!U21&lt;='Раздел 5'!P21,0,1)</f>
        <v>0</v>
      </c>
    </row>
    <row r="335" spans="1:8" ht="12.75" x14ac:dyDescent="0.2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185</v>
      </c>
      <c r="H335" s="109">
        <f>IF('Раздел 5'!U22&lt;='Раздел 5'!P22,0,1)</f>
        <v>0</v>
      </c>
    </row>
    <row r="336" spans="1:8" ht="12.75" x14ac:dyDescent="0.2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186</v>
      </c>
      <c r="H336" s="109">
        <f>IF('Раздел 5'!U23&lt;='Раздел 5'!P23,0,1)</f>
        <v>0</v>
      </c>
    </row>
    <row r="337" spans="1:8" ht="12.75" x14ac:dyDescent="0.2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187</v>
      </c>
      <c r="H337" s="109">
        <f>IF('Раздел 5'!U24&lt;='Раздел 5'!P24,0,1)</f>
        <v>0</v>
      </c>
    </row>
    <row r="338" spans="1:8" ht="12.75" x14ac:dyDescent="0.2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188</v>
      </c>
      <c r="H338" s="109">
        <f>IF('Раздел 5'!U25&lt;='Раздел 5'!P25,0,1)</f>
        <v>0</v>
      </c>
    </row>
    <row r="339" spans="1:8" ht="12.75" x14ac:dyDescent="0.2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189</v>
      </c>
      <c r="H339" s="109">
        <f>IF('Раздел 5'!U26&lt;='Раздел 5'!P26,0,1)</f>
        <v>0</v>
      </c>
    </row>
    <row r="340" spans="1:8" ht="12.75" x14ac:dyDescent="0.2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170</v>
      </c>
      <c r="H340" s="109">
        <f>IF('Раздел 5'!U27&lt;='Раздел 5'!P27,0,1)</f>
        <v>0</v>
      </c>
    </row>
    <row r="341" spans="1:8" ht="12.75" x14ac:dyDescent="0.2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171</v>
      </c>
      <c r="H341" s="109">
        <f>IF('Раздел 5'!U28&lt;='Раздел 5'!P28,0,1)</f>
        <v>0</v>
      </c>
    </row>
    <row r="342" spans="1:8" ht="12.75" x14ac:dyDescent="0.2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172</v>
      </c>
      <c r="H342" s="109">
        <f>IF('Раздел 5'!U29&lt;='Раздел 5'!P29,0,1)</f>
        <v>0</v>
      </c>
    </row>
    <row r="343" spans="1:8" ht="12.75" x14ac:dyDescent="0.2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173</v>
      </c>
      <c r="H343" s="109">
        <f>IF('Раздел 5'!U30&lt;='Раздел 5'!P30,0,1)</f>
        <v>0</v>
      </c>
    </row>
    <row r="344" spans="1:8" ht="12.75" x14ac:dyDescent="0.2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174</v>
      </c>
      <c r="H344" s="109">
        <f>IF('Раздел 5'!U31&lt;='Раздел 5'!P31,0,1)</f>
        <v>0</v>
      </c>
    </row>
    <row r="345" spans="1:8" ht="12.75" x14ac:dyDescent="0.2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175</v>
      </c>
      <c r="H345" s="109">
        <f>IF('Раздел 5'!U32&lt;='Раздел 5'!P32,0,1)</f>
        <v>0</v>
      </c>
    </row>
    <row r="346" spans="1:8" ht="12.75" x14ac:dyDescent="0.2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176</v>
      </c>
      <c r="H346" s="109">
        <f>IF('Раздел 5'!U33&lt;='Раздел 5'!P33,0,1)</f>
        <v>0</v>
      </c>
    </row>
    <row r="347" spans="1:8" ht="12.75" x14ac:dyDescent="0.2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177</v>
      </c>
      <c r="H347" s="109">
        <f>IF('Раздел 5'!U34&lt;='Раздел 5'!P34,0,1)</f>
        <v>0</v>
      </c>
    </row>
    <row r="348" spans="1:8" ht="12.75" x14ac:dyDescent="0.2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178</v>
      </c>
      <c r="H348" s="109">
        <f>IF('Раздел 5'!U35&lt;='Раздел 5'!P35,0,1)</f>
        <v>0</v>
      </c>
    </row>
    <row r="349" spans="1:8" ht="12.75" x14ac:dyDescent="0.2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179</v>
      </c>
      <c r="H349" s="109">
        <f>IF('Раздел 5'!U36&lt;='Раздел 5'!P36,0,1)</f>
        <v>0</v>
      </c>
    </row>
    <row r="350" spans="1:8" ht="12.75" x14ac:dyDescent="0.2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180</v>
      </c>
      <c r="H350" s="109">
        <f>IF('Раздел 5'!U37&lt;='Раздел 5'!P37,0,1)</f>
        <v>0</v>
      </c>
    </row>
    <row r="351" spans="1:8" ht="12.75" x14ac:dyDescent="0.2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181</v>
      </c>
      <c r="H351" s="109">
        <f>IF('Раздел 5'!U38&lt;='Раздел 5'!P38,0,1)</f>
        <v>0</v>
      </c>
    </row>
    <row r="352" spans="1:8" ht="12.75" x14ac:dyDescent="0.2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182</v>
      </c>
      <c r="H352" s="109">
        <f>IF('Раздел 5'!U39&lt;='Раздел 5'!P39,0,1)</f>
        <v>0</v>
      </c>
    </row>
    <row r="353" spans="1:8" ht="12.75" x14ac:dyDescent="0.2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183</v>
      </c>
      <c r="H353" s="109">
        <f>IF('Раздел 5'!U40&lt;='Раздел 5'!P40,0,1)</f>
        <v>0</v>
      </c>
    </row>
    <row r="354" spans="1:8" ht="12.75" x14ac:dyDescent="0.2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191</v>
      </c>
      <c r="H354" s="109">
        <f>IF('Раздел 5'!V21&lt;='Раздел 5'!U21,0,1)</f>
        <v>0</v>
      </c>
    </row>
    <row r="355" spans="1:8" ht="12.75" x14ac:dyDescent="0.2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192</v>
      </c>
      <c r="H355" s="109">
        <f>IF('Раздел 5'!V22&lt;='Раздел 5'!U22,0,1)</f>
        <v>0</v>
      </c>
    </row>
    <row r="356" spans="1:8" ht="12.75" x14ac:dyDescent="0.2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193</v>
      </c>
      <c r="H356" s="109">
        <f>IF('Раздел 5'!V23&lt;='Раздел 5'!U23,0,1)</f>
        <v>0</v>
      </c>
    </row>
    <row r="357" spans="1:8" ht="12.75" x14ac:dyDescent="0.2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194</v>
      </c>
      <c r="H357" s="109">
        <f>IF('Раздел 5'!V24&lt;='Раздел 5'!U24,0,1)</f>
        <v>0</v>
      </c>
    </row>
    <row r="358" spans="1:8" ht="12.75" x14ac:dyDescent="0.2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195</v>
      </c>
      <c r="H358" s="109">
        <f>IF('Раздел 5'!V25&lt;='Раздел 5'!U25,0,1)</f>
        <v>0</v>
      </c>
    </row>
    <row r="359" spans="1:8" ht="12.75" x14ac:dyDescent="0.2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196</v>
      </c>
      <c r="H359" s="109">
        <f>IF('Раздел 5'!V26&lt;='Раздел 5'!U26,0,1)</f>
        <v>0</v>
      </c>
    </row>
    <row r="360" spans="1:8" ht="12.75" x14ac:dyDescent="0.2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197</v>
      </c>
      <c r="H360" s="109">
        <f>IF('Раздел 5'!V27&lt;='Раздел 5'!U27,0,1)</f>
        <v>0</v>
      </c>
    </row>
    <row r="361" spans="1:8" ht="12.75" x14ac:dyDescent="0.2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198</v>
      </c>
      <c r="H361" s="109">
        <f>IF('Раздел 5'!V28&lt;='Раздел 5'!U28,0,1)</f>
        <v>0</v>
      </c>
    </row>
    <row r="362" spans="1:8" ht="12.75" x14ac:dyDescent="0.2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199</v>
      </c>
      <c r="H362" s="109">
        <f>IF('Раздел 5'!V29&lt;='Раздел 5'!U29,0,1)</f>
        <v>0</v>
      </c>
    </row>
    <row r="363" spans="1:8" ht="12.75" x14ac:dyDescent="0.2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200</v>
      </c>
      <c r="H363" s="109">
        <f>IF('Раздел 5'!V30&lt;='Раздел 5'!U30,0,1)</f>
        <v>1</v>
      </c>
    </row>
    <row r="364" spans="1:8" ht="12.75" x14ac:dyDescent="0.2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201</v>
      </c>
      <c r="H364" s="109">
        <f>IF('Раздел 5'!V31&lt;='Раздел 5'!U31,0,1)</f>
        <v>0</v>
      </c>
    </row>
    <row r="365" spans="1:8" ht="12.75" x14ac:dyDescent="0.2">
      <c r="A365" s="106">
        <f t="shared" ref="A365:A373" si="3">P_3</f>
        <v>609535</v>
      </c>
      <c r="B365" s="106">
        <v>5</v>
      </c>
      <c r="C365" s="106">
        <v>119</v>
      </c>
      <c r="D365" s="106">
        <v>119</v>
      </c>
      <c r="E365" s="7" t="s">
        <v>202</v>
      </c>
      <c r="H365" s="109">
        <f>IF('Раздел 5'!V32&lt;='Раздел 5'!U32,0,1)</f>
        <v>0</v>
      </c>
    </row>
    <row r="366" spans="1:8" ht="12.75" x14ac:dyDescent="0.2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203</v>
      </c>
      <c r="H366" s="109">
        <f>IF('Раздел 5'!V33&lt;='Раздел 5'!U33,0,1)</f>
        <v>0</v>
      </c>
    </row>
    <row r="367" spans="1:8" ht="12.75" x14ac:dyDescent="0.2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204</v>
      </c>
      <c r="H367" s="109">
        <f>IF('Раздел 5'!V34&lt;='Раздел 5'!U34,0,1)</f>
        <v>0</v>
      </c>
    </row>
    <row r="368" spans="1:8" ht="12.75" x14ac:dyDescent="0.2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205</v>
      </c>
      <c r="H368" s="109">
        <f>IF('Раздел 5'!V35&lt;='Раздел 5'!U35,0,1)</f>
        <v>0</v>
      </c>
    </row>
    <row r="369" spans="1:9" ht="12.75" x14ac:dyDescent="0.2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206</v>
      </c>
      <c r="H369" s="109">
        <f>IF('Раздел 5'!V36&lt;='Раздел 5'!U36,0,1)</f>
        <v>0</v>
      </c>
    </row>
    <row r="370" spans="1:9" ht="12.75" x14ac:dyDescent="0.2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207</v>
      </c>
      <c r="H370" s="109">
        <f>IF('Раздел 5'!V37&lt;='Раздел 5'!U37,0,1)</f>
        <v>0</v>
      </c>
    </row>
    <row r="371" spans="1:9" ht="12.75" x14ac:dyDescent="0.2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208</v>
      </c>
      <c r="H371" s="109">
        <f>IF('Раздел 5'!V38&lt;='Раздел 5'!U38,0,1)</f>
        <v>0</v>
      </c>
    </row>
    <row r="372" spans="1:9" ht="12.75" x14ac:dyDescent="0.2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1290</v>
      </c>
      <c r="H372" s="109">
        <f>IF('Раздел 5'!V39&lt;='Раздел 5'!U39,0,1)</f>
        <v>0</v>
      </c>
    </row>
    <row r="373" spans="1:9" ht="12.75" x14ac:dyDescent="0.2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190</v>
      </c>
      <c r="H373" s="109">
        <f>IF('Раздел 5'!V40&lt;='Раздел 5'!U40,0,1)</f>
        <v>0</v>
      </c>
    </row>
    <row r="374" spans="1:9" ht="12.75" x14ac:dyDescent="0.2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 x14ac:dyDescent="0.2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1291</v>
      </c>
      <c r="H375" s="109">
        <f>IF('Раздел 6'!P22=SUM('Раздел 6'!P23:P30),0,1)</f>
        <v>0</v>
      </c>
      <c r="I375" s="109"/>
    </row>
    <row r="376" spans="1:9" ht="12.75" x14ac:dyDescent="0.2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9" ht="12.75" x14ac:dyDescent="0.2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1203</v>
      </c>
      <c r="H377" s="109">
        <f>IF('Раздел 8'!P23&gt;='Раздел 8'!P24,0,1)</f>
        <v>0</v>
      </c>
    </row>
    <row r="378" spans="1:9" ht="12.75" x14ac:dyDescent="0.2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1204</v>
      </c>
      <c r="H378" s="109">
        <f>IF('Раздел 8'!P21&gt;='Раздел 8'!P22,0,1)</f>
        <v>0</v>
      </c>
    </row>
    <row r="379" spans="1:9" ht="12.75" x14ac:dyDescent="0.2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1292</v>
      </c>
      <c r="H379" s="106">
        <f>IF(OR(AND('Раздел 8'!P25=0,'Раздел 8'!P26=0),AND('Раздел 8'!P25&gt;0,'Раздел 8'!P26&gt;0)),0,1)</f>
        <v>0</v>
      </c>
    </row>
    <row r="380" spans="1:9" ht="12.75" x14ac:dyDescent="0.2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9" ht="12.75" x14ac:dyDescent="0.2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1293</v>
      </c>
      <c r="H381" s="106">
        <f>IF(OR(AND('Раздел 10'!P23=0,'Раздел 10'!P21=0),AND('Раздел 10'!P23&gt;0,'Раздел 10'!P21&gt;0)),0,1)</f>
        <v>0</v>
      </c>
    </row>
    <row r="382" spans="1:9" ht="12.75" x14ac:dyDescent="0.2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1294</v>
      </c>
      <c r="H382" s="106">
        <f>IF(OR(AND('Раздел 10'!P24=0,'Раздел 10'!P22=0),AND('Раздел 10'!P24&gt;0,'Раздел 10'!P22&gt;0)),0,1)</f>
        <v>0</v>
      </c>
    </row>
    <row r="383" spans="1:9" ht="12.75" x14ac:dyDescent="0.2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9" ht="12.75" x14ac:dyDescent="0.2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1295</v>
      </c>
      <c r="H384" s="109">
        <f>IF('Раздел 11'!P22&lt;='Раздел 11'!P21,0,1)</f>
        <v>0</v>
      </c>
    </row>
    <row r="385" spans="1:8" ht="12.75" x14ac:dyDescent="0.2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 x14ac:dyDescent="0.2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1296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 x14ac:dyDescent="0.2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2</v>
      </c>
      <c r="F387" s="108"/>
      <c r="G387" s="108"/>
      <c r="H387" s="110">
        <f>SUM(H388:H408)</f>
        <v>2</v>
      </c>
    </row>
    <row r="388" spans="1:8" ht="12.75" x14ac:dyDescent="0.2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1297</v>
      </c>
      <c r="H388" s="109">
        <f>IF('МТБ школы'!P34&gt;='МТБ школы'!P35,0,1)</f>
        <v>0</v>
      </c>
    </row>
    <row r="389" spans="1:8" ht="12.75" x14ac:dyDescent="0.2">
      <c r="A389" s="106">
        <f t="shared" ref="A389:A408" si="4">P_3</f>
        <v>609535</v>
      </c>
      <c r="B389" s="106">
        <v>13</v>
      </c>
      <c r="C389" s="106">
        <v>2</v>
      </c>
      <c r="D389" s="106">
        <v>2</v>
      </c>
      <c r="E389" s="7" t="s">
        <v>1298</v>
      </c>
      <c r="H389" s="109">
        <f>IF('МТБ школы'!P36&gt;='МТБ школы'!P37,0,1)</f>
        <v>0</v>
      </c>
    </row>
    <row r="390" spans="1:8" ht="12.75" x14ac:dyDescent="0.2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1299</v>
      </c>
      <c r="H390" s="109">
        <f>IF('МТБ школы'!P40&gt;='МТБ школы'!P41,0,1)</f>
        <v>0</v>
      </c>
    </row>
    <row r="391" spans="1:8" ht="12.75" x14ac:dyDescent="0.2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1300</v>
      </c>
      <c r="H391" s="109">
        <f>IF('МТБ школы'!P56&gt;='МТБ школы'!P57,0,1)</f>
        <v>0</v>
      </c>
    </row>
    <row r="392" spans="1:8" ht="12.75" x14ac:dyDescent="0.2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1301</v>
      </c>
      <c r="H392" s="109">
        <f>IF('МТБ школы'!P56&gt;='МТБ школы'!P58,0,1)</f>
        <v>0</v>
      </c>
    </row>
    <row r="393" spans="1:8" ht="12.75" x14ac:dyDescent="0.2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1302</v>
      </c>
      <c r="H393" s="109">
        <f>IF('МТБ школы'!P56&gt;='МТБ школы'!P59,0,1)</f>
        <v>0</v>
      </c>
    </row>
    <row r="394" spans="1:8" ht="12.75" x14ac:dyDescent="0.2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1303</v>
      </c>
      <c r="H394" s="109">
        <f>IF('МТБ школы'!P59&gt;='МТБ школы'!P60,0,1)</f>
        <v>0</v>
      </c>
    </row>
    <row r="395" spans="1:8" ht="12.75" x14ac:dyDescent="0.2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1304</v>
      </c>
      <c r="H395" s="109">
        <f>IF('МТБ школы'!P56&gt;='МТБ школы'!P61,0,1)</f>
        <v>0</v>
      </c>
    </row>
    <row r="396" spans="1:8" ht="12.75" x14ac:dyDescent="0.2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1539</v>
      </c>
      <c r="H396" s="109">
        <f>IF('МТБ школы'!P61&gt;='МТБ школы'!P62,0,1)</f>
        <v>0</v>
      </c>
    </row>
    <row r="397" spans="1:8" ht="12.75" x14ac:dyDescent="0.2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1540</v>
      </c>
      <c r="H397" s="109">
        <f>IF('МТБ школы'!P56&gt;='МТБ школы'!P71,0,1)</f>
        <v>0</v>
      </c>
    </row>
    <row r="398" spans="1:8" ht="12.75" x14ac:dyDescent="0.2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1541</v>
      </c>
      <c r="H398" s="109">
        <f>IF('МТБ школы'!P71&gt;='МТБ школы'!P72,0,1)</f>
        <v>0</v>
      </c>
    </row>
    <row r="399" spans="1:8" ht="12.75" x14ac:dyDescent="0.2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1542</v>
      </c>
      <c r="H399" s="106">
        <f>IF(OR(AND('МТБ школы'!P25=0,'МТБ школы'!P26=0),AND('МТБ школы'!P25&gt;0,'МТБ школы'!P26&gt;0)),0,1)</f>
        <v>0</v>
      </c>
    </row>
    <row r="400" spans="1:8" ht="12.75" x14ac:dyDescent="0.2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389</v>
      </c>
      <c r="H400" s="106">
        <f>IF(OR(AND('МТБ школы'!P42=0,'МТБ школы'!P43=0),AND('МТБ школы'!P42&gt;0,'МТБ школы'!P43&gt;0)),0,1)</f>
        <v>1</v>
      </c>
    </row>
    <row r="401" spans="1:8" ht="12.75" x14ac:dyDescent="0.2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390</v>
      </c>
      <c r="H401" s="106">
        <f>IF(OR(AND('МТБ школы'!P44=0,'МТБ школы'!P45=0),AND('МТБ школы'!P44&gt;0,'МТБ школы'!P45&gt;0)),0,1)</f>
        <v>0</v>
      </c>
    </row>
    <row r="402" spans="1:8" ht="12.75" x14ac:dyDescent="0.2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391</v>
      </c>
      <c r="H402" s="106">
        <f>IF(OR(AND('МТБ школы'!P46=1,SUM('МТБ школы'!P47:'МТБ школы'!P49)=3),AND('МТБ школы'!P46=0,SUM('МТБ школы'!P47:'МТБ школы'!P49)&lt;3)),0,1)</f>
        <v>1</v>
      </c>
    </row>
    <row r="403" spans="1:8" ht="12.75" x14ac:dyDescent="0.2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392</v>
      </c>
      <c r="H403" s="106">
        <f>IF(OR(AND('МТБ школы'!P52=0,'МТБ школы'!P51=0),AND('МТБ школы'!P52&gt;0,'МТБ школы'!P51&gt;0)),0,1)</f>
        <v>0</v>
      </c>
    </row>
    <row r="404" spans="1:8" ht="12.75" x14ac:dyDescent="0.2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393</v>
      </c>
      <c r="H404" s="106">
        <f>IF(OR(AND('МТБ школы'!P55=0,'МТБ школы'!P54=0),AND('МТБ школы'!P55&gt;0,'МТБ школы'!P54&gt;0)),0,1)</f>
        <v>0</v>
      </c>
    </row>
    <row r="405" spans="1:8" ht="12.75" x14ac:dyDescent="0.2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394</v>
      </c>
      <c r="H405" s="106">
        <f>IF(OR(AND('МТБ школы'!P63=0,SUM('МТБ школы'!P64:P66)=0),AND('МТБ школы'!P63=1,SUM('МТБ школы'!P64:P66)&gt;0)),0,1)</f>
        <v>0</v>
      </c>
    </row>
    <row r="406" spans="1:8" ht="12.75" x14ac:dyDescent="0.2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395</v>
      </c>
      <c r="H406" s="106">
        <f>IF(OR(AND('МТБ школы'!P63=0,SUM('МТБ школы'!P67:P70)=0),AND('МТБ школы'!P63=1,SUM('МТБ школы'!P67:P70)&gt;0)),0,1)</f>
        <v>0</v>
      </c>
    </row>
    <row r="407" spans="1:8" ht="12.75" x14ac:dyDescent="0.2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396</v>
      </c>
      <c r="H407" s="106">
        <f>IF(OR(AND('МТБ школы'!P63=0,'МТБ школы'!P71=0),AND('МТБ школы'!P63&gt;0,'МТБ школы'!P71&gt;0)),0,1)</f>
        <v>0</v>
      </c>
    </row>
    <row r="408" spans="1:8" ht="12.75" x14ac:dyDescent="0.2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899</v>
      </c>
      <c r="H408" s="106">
        <f>IF(AND('МТБ школы'!P74=0,'МТБ школы'!P86&gt;0),1,0)</f>
        <v>0</v>
      </c>
    </row>
    <row r="409" spans="1:8" ht="12.75" x14ac:dyDescent="0.2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 x14ac:dyDescent="0.2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1205</v>
      </c>
      <c r="H410" s="109">
        <f>IF('Раздел 14'!$P$21&gt;='Раздел 14'!$Q$21,0,1)</f>
        <v>0</v>
      </c>
    </row>
    <row r="411" spans="1:8" ht="12.75" x14ac:dyDescent="0.2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1206</v>
      </c>
      <c r="H411" s="109">
        <f>IF('Раздел 14'!$P$22&gt;='Раздел 14'!$Q$22,0,1)</f>
        <v>0</v>
      </c>
    </row>
    <row r="412" spans="1:8" ht="12.75" x14ac:dyDescent="0.2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1207</v>
      </c>
      <c r="H412" s="109">
        <f>IF('Раздел 14'!$P$23&gt;='Раздел 14'!$Q$23,0,1)</f>
        <v>0</v>
      </c>
    </row>
    <row r="413" spans="1:8" ht="12.75" x14ac:dyDescent="0.2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1208</v>
      </c>
      <c r="H413" s="109">
        <f>IF('Раздел 14'!$P$24&gt;='Раздел 14'!$Q$24,0,1)</f>
        <v>0</v>
      </c>
    </row>
    <row r="414" spans="1:8" ht="12.75" x14ac:dyDescent="0.2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1209</v>
      </c>
      <c r="H414" s="109">
        <f>IF('Раздел 14'!$P$25&gt;='Раздел 14'!$Q$25,0,1)</f>
        <v>0</v>
      </c>
    </row>
    <row r="415" spans="1:8" ht="12.75" x14ac:dyDescent="0.2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1210</v>
      </c>
      <c r="H415" s="109">
        <f>IF('Раздел 14'!$P$26&gt;='Раздел 14'!$Q$26,0,1)</f>
        <v>0</v>
      </c>
    </row>
    <row r="416" spans="1:8" ht="12.75" x14ac:dyDescent="0.2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1211</v>
      </c>
      <c r="H416" s="109">
        <f>IF('Раздел 14'!$P$27&gt;='Раздел 14'!$Q$27,0,1)</f>
        <v>0</v>
      </c>
    </row>
    <row r="417" spans="1:8" ht="12.75" x14ac:dyDescent="0.2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1212</v>
      </c>
      <c r="H417" s="109">
        <f>IF('Раздел 14'!$R$21&gt;='Раздел 14'!$S$21,0,1)</f>
        <v>0</v>
      </c>
    </row>
    <row r="418" spans="1:8" ht="12.75" x14ac:dyDescent="0.2">
      <c r="A418" s="106">
        <f t="shared" ref="A418:A551" si="5">P_3</f>
        <v>609535</v>
      </c>
      <c r="B418" s="106">
        <v>14</v>
      </c>
      <c r="C418" s="106">
        <v>9</v>
      </c>
      <c r="D418" s="106">
        <v>9</v>
      </c>
      <c r="E418" s="7" t="s">
        <v>1213</v>
      </c>
      <c r="H418" s="109">
        <f>IF('Раздел 14'!$R$22&gt;='Раздел 14'!$S$22,0,1)</f>
        <v>0</v>
      </c>
    </row>
    <row r="419" spans="1:8" ht="12.75" x14ac:dyDescent="0.2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1214</v>
      </c>
      <c r="H419" s="109">
        <f>IF('Раздел 14'!$R$23&gt;='Раздел 14'!$S$23,0,1)</f>
        <v>0</v>
      </c>
    </row>
    <row r="420" spans="1:8" ht="12.75" x14ac:dyDescent="0.2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1215</v>
      </c>
      <c r="H420" s="109">
        <f>IF('Раздел 14'!$R$24&gt;='Раздел 14'!$S$24,0,1)</f>
        <v>0</v>
      </c>
    </row>
    <row r="421" spans="1:8" ht="12.75" x14ac:dyDescent="0.2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1216</v>
      </c>
      <c r="H421" s="109">
        <f>IF('Раздел 14'!$R$25&gt;='Раздел 14'!$S$25,0,1)</f>
        <v>0</v>
      </c>
    </row>
    <row r="422" spans="1:8" ht="12.75" x14ac:dyDescent="0.2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1217</v>
      </c>
      <c r="H422" s="109">
        <f>IF('Раздел 14'!$R$26&gt;='Раздел 14'!$S$26,0,1)</f>
        <v>0</v>
      </c>
    </row>
    <row r="423" spans="1:8" ht="12.75" x14ac:dyDescent="0.2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1218</v>
      </c>
      <c r="H423" s="109">
        <f>IF('Раздел 14'!$R$27&gt;='Раздел 14'!$S$27,0,1)</f>
        <v>0</v>
      </c>
    </row>
    <row r="424" spans="1:8" ht="12.75" x14ac:dyDescent="0.2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1219</v>
      </c>
      <c r="H424" s="109">
        <f>IF('Раздел 14'!$R$28&gt;='Раздел 14'!$S$28,0,1)</f>
        <v>0</v>
      </c>
    </row>
    <row r="425" spans="1:8" ht="12.75" x14ac:dyDescent="0.2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1220</v>
      </c>
      <c r="H425" s="109">
        <f>IF('Раздел 14'!$P$27=SUM('Раздел 14'!$P$21:$P$26),0,1)</f>
        <v>0</v>
      </c>
    </row>
    <row r="426" spans="1:8" ht="12.75" x14ac:dyDescent="0.2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1221</v>
      </c>
      <c r="H426" s="109">
        <f>IF('Раздел 14'!$Q$27=SUM('Раздел 14'!$Q$21:$Q$26),0,1)</f>
        <v>0</v>
      </c>
    </row>
    <row r="427" spans="1:8" ht="12.75" x14ac:dyDescent="0.2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1222</v>
      </c>
      <c r="H427" s="109">
        <f>IF('Раздел 14'!$R$27=SUM('Раздел 14'!$R$21:$R$26),0,1)</f>
        <v>0</v>
      </c>
    </row>
    <row r="428" spans="1:8" ht="12.75" x14ac:dyDescent="0.2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1223</v>
      </c>
      <c r="H428" s="109">
        <f>IF('Раздел 14'!$S$27=SUM('Раздел 14'!$S$21:$S$26),0,1)</f>
        <v>0</v>
      </c>
    </row>
    <row r="429" spans="1:8" ht="12.75" x14ac:dyDescent="0.2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1224</v>
      </c>
      <c r="H429" s="109">
        <f>IF('Раздел 14'!$R$27&gt;='Раздел 14'!$R$28,0,1)</f>
        <v>0</v>
      </c>
    </row>
    <row r="430" spans="1:8" ht="12.75" x14ac:dyDescent="0.2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1225</v>
      </c>
      <c r="H430" s="109">
        <f>IF('Раздел 14'!$S$27&gt;='Раздел 14'!$S$28,0,1)</f>
        <v>0</v>
      </c>
    </row>
    <row r="431" spans="1:8" ht="12.75" x14ac:dyDescent="0.2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397</v>
      </c>
      <c r="H431" s="106">
        <f>IF(OR(AND('Раздел 14'!R21=0,'Раздел 14'!P21=0),AND('Раздел 14'!R21&gt;0,'Раздел 14'!P21&gt;0)),0,1)</f>
        <v>0</v>
      </c>
    </row>
    <row r="432" spans="1:8" ht="12.75" x14ac:dyDescent="0.2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398</v>
      </c>
      <c r="H432" s="106">
        <f>IF(OR(AND('Раздел 14'!R22=0,'Раздел 14'!P22=0),AND('Раздел 14'!R22&gt;0,'Раздел 14'!P22&gt;0)),0,1)</f>
        <v>0</v>
      </c>
    </row>
    <row r="433" spans="1:8" ht="12.75" x14ac:dyDescent="0.2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399</v>
      </c>
      <c r="H433" s="106">
        <f>IF(OR(AND('Раздел 14'!R23=0,'Раздел 14'!P23=0),AND('Раздел 14'!R23&gt;0,'Раздел 14'!P23&gt;0)),0,1)</f>
        <v>0</v>
      </c>
    </row>
    <row r="434" spans="1:8" ht="12.75" x14ac:dyDescent="0.2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1544</v>
      </c>
      <c r="H434" s="106">
        <f>IF(OR(AND('Раздел 14'!R24=0,'Раздел 14'!P24=0),AND('Раздел 14'!R24&gt;0,'Раздел 14'!P24&gt;0)),0,1)</f>
        <v>0</v>
      </c>
    </row>
    <row r="435" spans="1:8" ht="12.75" x14ac:dyDescent="0.2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1545</v>
      </c>
      <c r="H435" s="106">
        <f>IF(OR(AND('Раздел 14'!R25=0,'Раздел 14'!P25=0),AND('Раздел 14'!R25&gt;0,'Раздел 14'!P25&gt;0)),0,1)</f>
        <v>0</v>
      </c>
    </row>
    <row r="436" spans="1:8" ht="12.75" x14ac:dyDescent="0.2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1546</v>
      </c>
      <c r="H436" s="106">
        <f>IF(OR(AND('Раздел 14'!R26=0,'Раздел 14'!P26=0),AND('Раздел 14'!R26&gt;0,'Раздел 14'!P26&gt;0)),0,1)</f>
        <v>0</v>
      </c>
    </row>
    <row r="437" spans="1:8" ht="12.75" x14ac:dyDescent="0.2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1547</v>
      </c>
      <c r="H437" s="106">
        <f>IF(OR(AND('Раздел 14'!R27=0,'Раздел 14'!P27=0),AND('Раздел 14'!R27&gt;0,'Раздел 14'!P27&gt;0)),0,1)</f>
        <v>0</v>
      </c>
    </row>
    <row r="438" spans="1:8" ht="12.75" x14ac:dyDescent="0.2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1548</v>
      </c>
      <c r="H438" s="106">
        <f>IF(OR(AND('Раздел 14'!S21=0,'Раздел 14'!Q21=0),AND('Раздел 14'!S21&gt;0,'Раздел 14'!Q21&gt;0)),0,1)</f>
        <v>0</v>
      </c>
    </row>
    <row r="439" spans="1:8" ht="12.75" x14ac:dyDescent="0.2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1549</v>
      </c>
      <c r="H439" s="106">
        <f>IF(OR(AND('Раздел 14'!S22=0,'Раздел 14'!Q22=0),AND('Раздел 14'!S22&gt;0,'Раздел 14'!Q22&gt;0)),0,1)</f>
        <v>0</v>
      </c>
    </row>
    <row r="440" spans="1:8" ht="12.75" x14ac:dyDescent="0.2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1550</v>
      </c>
      <c r="H440" s="106">
        <f>IF(OR(AND('Раздел 14'!S23=0,'Раздел 14'!Q23=0),AND('Раздел 14'!S23&gt;0,'Раздел 14'!Q23&gt;0)),0,1)</f>
        <v>0</v>
      </c>
    </row>
    <row r="441" spans="1:8" ht="12.75" x14ac:dyDescent="0.2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1551</v>
      </c>
      <c r="H441" s="106">
        <f>IF(OR(AND('Раздел 14'!S24=0,'Раздел 14'!Q24=0),AND('Раздел 14'!S24&gt;0,'Раздел 14'!Q24&gt;0)),0,1)</f>
        <v>0</v>
      </c>
    </row>
    <row r="442" spans="1:8" ht="12.75" x14ac:dyDescent="0.2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1552</v>
      </c>
      <c r="H442" s="106">
        <f>IF(OR(AND('Раздел 14'!S25=0,'Раздел 14'!Q25=0),AND('Раздел 14'!S25&gt;0,'Раздел 14'!Q25&gt;0)),0,1)</f>
        <v>0</v>
      </c>
    </row>
    <row r="443" spans="1:8" ht="12.75" x14ac:dyDescent="0.2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1553</v>
      </c>
      <c r="H443" s="106">
        <f>IF(OR(AND('Раздел 14'!S26=0,'Раздел 14'!Q26=0),AND('Раздел 14'!S26&gt;0,'Раздел 14'!Q26&gt;0)),0,1)</f>
        <v>0</v>
      </c>
    </row>
    <row r="444" spans="1:8" ht="12.75" x14ac:dyDescent="0.2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1554</v>
      </c>
      <c r="H444" s="106">
        <f>IF(OR(AND('Раздел 14'!S27=0,'Раздел 14'!Q27=0),AND('Раздел 14'!S27&gt;0,'Раздел 14'!Q27&gt;0)),0,1)</f>
        <v>0</v>
      </c>
    </row>
    <row r="445" spans="1:8" ht="12.75" x14ac:dyDescent="0.2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 x14ac:dyDescent="0.2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1555</v>
      </c>
      <c r="H446" s="109">
        <f>IF('Раздел 15'!$P$21=SUM('Раздел 15'!$P$22:$P$26,'Раздел 15'!$P$28:$P$36),0,1)</f>
        <v>0</v>
      </c>
    </row>
    <row r="447" spans="1:8" ht="12.75" x14ac:dyDescent="0.2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400</v>
      </c>
      <c r="H447" s="109">
        <f>IF('Раздел 15'!$Q$21=SUM('Раздел 15'!$Q$22:$Q$26,'Раздел 15'!$Q$28:$Q$36),0,1)</f>
        <v>0</v>
      </c>
    </row>
    <row r="448" spans="1:8" ht="12.75" x14ac:dyDescent="0.2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401</v>
      </c>
      <c r="H448" s="109">
        <f>IF('Раздел 15'!$R$21=SUM('Раздел 15'!$R$22:$R$26,'Раздел 15'!$R$28:$R$36),0,1)</f>
        <v>0</v>
      </c>
    </row>
    <row r="449" spans="1:11" ht="12.75" x14ac:dyDescent="0.2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291</v>
      </c>
      <c r="H449" s="109">
        <f>IF('Раздел 15'!$P$26&gt;='Раздел 15'!$P$27,0,1)</f>
        <v>0</v>
      </c>
    </row>
    <row r="450" spans="1:11" ht="12.75" x14ac:dyDescent="0.2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292</v>
      </c>
      <c r="H450" s="109">
        <f>IF('Раздел 15'!$Q$26&gt;='Раздел 15'!$Q$27,0,1)</f>
        <v>0</v>
      </c>
    </row>
    <row r="451" spans="1:11" ht="12.75" x14ac:dyDescent="0.2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293</v>
      </c>
      <c r="H451" s="109">
        <f>IF('Раздел 15'!$R$26&gt;='Раздел 15'!$R$27,0,1)</f>
        <v>0</v>
      </c>
    </row>
    <row r="452" spans="1:11" ht="12.75" x14ac:dyDescent="0.2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11" ht="12.75" x14ac:dyDescent="0.2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1226</v>
      </c>
      <c r="H453" s="109">
        <f>IF('Раздел 16'!P24=SUM('Раздел 16'!P21:P23),0,1)</f>
        <v>0</v>
      </c>
    </row>
    <row r="454" spans="1:11" ht="12.75" x14ac:dyDescent="0.2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1227</v>
      </c>
      <c r="H454" s="109">
        <f>IF('Раздел 16'!Q24=SUM('Раздел 16'!Q21:Q23),0,1)</f>
        <v>0</v>
      </c>
    </row>
    <row r="455" spans="1:11" ht="12.75" x14ac:dyDescent="0.2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1228</v>
      </c>
      <c r="H455" s="109">
        <f>IF('Раздел 16'!R24=SUM('Раздел 16'!R21:R23),0,1)</f>
        <v>0</v>
      </c>
    </row>
    <row r="456" spans="1:11" ht="12.75" x14ac:dyDescent="0.2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1305</v>
      </c>
      <c r="H456" s="109">
        <f>IF('Раздел 16'!S24=SUM('Раздел 16'!S21:S23),0,1)</f>
        <v>0</v>
      </c>
    </row>
    <row r="457" spans="1:11" ht="12.75" x14ac:dyDescent="0.2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1306</v>
      </c>
      <c r="H457" s="109">
        <f>IF('Раздел 16'!T24=SUM('Раздел 16'!T21:T23),0,1)</f>
        <v>0</v>
      </c>
    </row>
    <row r="458" spans="1:11" ht="12.75" x14ac:dyDescent="0.2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1307</v>
      </c>
      <c r="H458" s="109">
        <f>IF('Раздел 16'!U24=SUM('Раздел 16'!U21:U23),0,1)</f>
        <v>0</v>
      </c>
      <c r="K458" s="109"/>
    </row>
    <row r="459" spans="1:11" ht="12.75" x14ac:dyDescent="0.2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1308</v>
      </c>
      <c r="H459" s="109">
        <f>IF('Раздел 16'!V24=SUM('Раздел 16'!V21:V23),0,1)</f>
        <v>0</v>
      </c>
    </row>
    <row r="460" spans="1:11" ht="12.75" x14ac:dyDescent="0.2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1309</v>
      </c>
      <c r="H460" s="109">
        <f>IF('Раздел 16'!W24=SUM('Раздел 16'!W21:W23),0,1)</f>
        <v>0</v>
      </c>
    </row>
    <row r="461" spans="1:11" ht="12.75" x14ac:dyDescent="0.2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0</v>
      </c>
      <c r="H461" s="109">
        <f>IF('Раздел 16'!X24=SUM('Раздел 16'!X21:X23),0,1)</f>
        <v>0</v>
      </c>
    </row>
    <row r="462" spans="1:11" ht="12.75" x14ac:dyDescent="0.2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</v>
      </c>
      <c r="H462" s="109">
        <f>IF('Раздел 16'!Y24=SUM('Раздел 16'!Y21:Y23),0,1)</f>
        <v>0</v>
      </c>
    </row>
    <row r="463" spans="1:11" ht="12.75" x14ac:dyDescent="0.2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2</v>
      </c>
      <c r="H463" s="109">
        <f>IF('Раздел 16'!Z24=SUM('Раздел 16'!Z21:Z23),0,1)</f>
        <v>0</v>
      </c>
    </row>
    <row r="464" spans="1:11" ht="12.75" x14ac:dyDescent="0.2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3</v>
      </c>
      <c r="H464" s="109">
        <f>IF('Раздел 16'!AA24=SUM('Раздел 16'!AA21:AA23),0,1)</f>
        <v>0</v>
      </c>
    </row>
    <row r="465" spans="1:11" ht="12.75" x14ac:dyDescent="0.2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4</v>
      </c>
      <c r="H465" s="109">
        <f>IF('Раздел 16'!AB24=SUM('Раздел 16'!AB21:AB23),0,1)</f>
        <v>0</v>
      </c>
    </row>
    <row r="466" spans="1:11" ht="12.75" x14ac:dyDescent="0.2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5</v>
      </c>
      <c r="H466" s="109">
        <f>IF('Раздел 16'!AC24=SUM('Раздел 16'!AC21:AC23),0,1)</f>
        <v>0</v>
      </c>
    </row>
    <row r="467" spans="1:11" ht="12.75" x14ac:dyDescent="0.2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6</v>
      </c>
      <c r="H467" s="109">
        <f>IF('Раздел 16'!AD24=SUM('Раздел 16'!AD21:AD23),0,1)</f>
        <v>0</v>
      </c>
    </row>
    <row r="468" spans="1:11" ht="12.75" x14ac:dyDescent="0.2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7</v>
      </c>
      <c r="H468" s="109">
        <f>IF('Раздел 16'!AE24=SUM('Раздел 16'!AE21:AE23),0,1)</f>
        <v>0</v>
      </c>
    </row>
    <row r="469" spans="1:11" ht="12.75" x14ac:dyDescent="0.2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1310</v>
      </c>
      <c r="H469" s="109">
        <f>IF('Раздел 16'!P24&gt;='Раздел 16'!P25,0,1)</f>
        <v>0</v>
      </c>
    </row>
    <row r="470" spans="1:11" ht="12.75" x14ac:dyDescent="0.2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1311</v>
      </c>
      <c r="H470" s="109">
        <f>IF('Раздел 16'!Q24&gt;='Раздел 16'!Q25,0,1)</f>
        <v>0</v>
      </c>
    </row>
    <row r="471" spans="1:11" ht="12.75" x14ac:dyDescent="0.2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1312</v>
      </c>
      <c r="H471" s="109">
        <f>IF('Раздел 16'!R24&gt;='Раздел 16'!R25,0,1)</f>
        <v>0</v>
      </c>
    </row>
    <row r="472" spans="1:11" ht="12.75" x14ac:dyDescent="0.2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1313</v>
      </c>
      <c r="H472" s="109">
        <f>IF('Раздел 16'!S24&gt;='Раздел 16'!S25,0,1)</f>
        <v>0</v>
      </c>
    </row>
    <row r="473" spans="1:11" ht="12.75" x14ac:dyDescent="0.2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1314</v>
      </c>
      <c r="H473" s="109">
        <f>IF('Раздел 16'!T24&gt;='Раздел 16'!T25,0,1)</f>
        <v>0</v>
      </c>
    </row>
    <row r="474" spans="1:11" ht="12.75" x14ac:dyDescent="0.2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1315</v>
      </c>
      <c r="H474" s="109">
        <f>IF('Раздел 16'!U24&gt;='Раздел 16'!U25,0,1)</f>
        <v>0</v>
      </c>
      <c r="K474" s="109"/>
    </row>
    <row r="475" spans="1:11" ht="12.75" x14ac:dyDescent="0.2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1316</v>
      </c>
      <c r="H475" s="109">
        <f>IF('Раздел 16'!V24&gt;='Раздел 16'!V25,0,1)</f>
        <v>0</v>
      </c>
    </row>
    <row r="476" spans="1:11" ht="12.75" x14ac:dyDescent="0.2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1317</v>
      </c>
      <c r="H476" s="109">
        <f>IF('Раздел 16'!W24&gt;='Раздел 16'!W25,0,1)</f>
        <v>0</v>
      </c>
    </row>
    <row r="477" spans="1:11" ht="12.75" x14ac:dyDescent="0.2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8</v>
      </c>
      <c r="H477" s="109">
        <f>IF('Раздел 16'!X24&gt;='Раздел 16'!X25,0,1)</f>
        <v>0</v>
      </c>
    </row>
    <row r="478" spans="1:11" ht="12.75" x14ac:dyDescent="0.2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9</v>
      </c>
      <c r="H478" s="109">
        <f>IF('Раздел 16'!Y24&gt;='Раздел 16'!Y25,0,1)</f>
        <v>0</v>
      </c>
    </row>
    <row r="479" spans="1:11" ht="12.75" x14ac:dyDescent="0.2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448</v>
      </c>
      <c r="H479" s="109">
        <f>IF('Раздел 16'!Z24&gt;='Раздел 16'!Z25,0,1)</f>
        <v>0</v>
      </c>
    </row>
    <row r="480" spans="1:11" ht="12.75" x14ac:dyDescent="0.2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449</v>
      </c>
      <c r="H480" s="109">
        <f>IF('Раздел 16'!AA24&gt;='Раздел 16'!AA25,0,1)</f>
        <v>0</v>
      </c>
    </row>
    <row r="481" spans="1:8" ht="12.75" x14ac:dyDescent="0.2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450</v>
      </c>
      <c r="H481" s="109">
        <f>IF('Раздел 16'!AB24&gt;='Раздел 16'!AB25,0,1)</f>
        <v>0</v>
      </c>
    </row>
    <row r="482" spans="1:8" ht="12.75" x14ac:dyDescent="0.2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451</v>
      </c>
      <c r="H482" s="109">
        <f>IF('Раздел 16'!AC24&gt;='Раздел 16'!AC25,0,1)</f>
        <v>0</v>
      </c>
    </row>
    <row r="483" spans="1:8" ht="12.75" x14ac:dyDescent="0.2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452</v>
      </c>
      <c r="H483" s="109">
        <f>IF('Раздел 16'!AD24&gt;='Раздел 16'!AD25,0,1)</f>
        <v>0</v>
      </c>
    </row>
    <row r="484" spans="1:8" ht="12.75" x14ac:dyDescent="0.2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453</v>
      </c>
      <c r="H484" s="109">
        <f>IF('Раздел 16'!AE24&gt;='Раздел 16'!AE25,0,1)</f>
        <v>0</v>
      </c>
    </row>
    <row r="485" spans="1:8" ht="12.75" x14ac:dyDescent="0.2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454</v>
      </c>
      <c r="H485" s="106">
        <f>IF(OR(AND('Раздел 16'!Q21=0,'Раздел 16'!P21=0),AND('Раздел 16'!Q21&gt;0,'Раздел 16'!P21&gt;0)),0,1)</f>
        <v>0</v>
      </c>
    </row>
    <row r="486" spans="1:8" ht="12.75" x14ac:dyDescent="0.2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455</v>
      </c>
      <c r="H486" s="106">
        <f>IF(OR(AND('Раздел 16'!Q22=0,'Раздел 16'!P22=0),AND('Раздел 16'!Q22&gt;0,'Раздел 16'!P22&gt;0)),0,1)</f>
        <v>0</v>
      </c>
    </row>
    <row r="487" spans="1:8" ht="12.75" x14ac:dyDescent="0.2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456</v>
      </c>
      <c r="H487" s="106">
        <f>IF(OR(AND('Раздел 16'!Q23=0,'Раздел 16'!P23=0),AND('Раздел 16'!Q23&gt;0,'Раздел 16'!P23&gt;0)),0,1)</f>
        <v>0</v>
      </c>
    </row>
    <row r="488" spans="1:8" ht="12.75" x14ac:dyDescent="0.2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457</v>
      </c>
      <c r="H488" s="106">
        <f>IF(OR(AND('Раздел 16'!Q24=0,'Раздел 16'!P24=0),AND('Раздел 16'!Q24&gt;0,'Раздел 16'!P24&gt;0)),0,1)</f>
        <v>0</v>
      </c>
    </row>
    <row r="489" spans="1:8" ht="12.75" x14ac:dyDescent="0.2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458</v>
      </c>
      <c r="H489" s="106">
        <f>IF(OR(AND('Раздел 16'!Q25=0,'Раздел 16'!P25=0),AND('Раздел 16'!Q25&gt;0,'Раздел 16'!P25&gt;0)),0,1)</f>
        <v>0</v>
      </c>
    </row>
    <row r="490" spans="1:8" ht="12.75" x14ac:dyDescent="0.2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459</v>
      </c>
      <c r="H490" s="106">
        <f>IF(OR(AND('Раздел 16'!S21=0,'Раздел 16'!R21=0),AND('Раздел 16'!S21&gt;0,'Раздел 16'!R21&gt;0)),0,1)</f>
        <v>0</v>
      </c>
    </row>
    <row r="491" spans="1:8" ht="12.75" x14ac:dyDescent="0.2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460</v>
      </c>
      <c r="H491" s="106">
        <f>IF(OR(AND('Раздел 16'!S22=0,'Раздел 16'!R22=0),AND('Раздел 16'!S22&gt;0,'Раздел 16'!R22&gt;0)),0,1)</f>
        <v>0</v>
      </c>
    </row>
    <row r="492" spans="1:8" ht="12.75" x14ac:dyDescent="0.2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461</v>
      </c>
      <c r="H492" s="106">
        <f>IF(OR(AND('Раздел 16'!S23=0,'Раздел 16'!R23=0),AND('Раздел 16'!S23&gt;0,'Раздел 16'!R23&gt;0)),0,1)</f>
        <v>0</v>
      </c>
    </row>
    <row r="493" spans="1:8" ht="12.75" x14ac:dyDescent="0.2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462</v>
      </c>
      <c r="H493" s="106">
        <f>IF(OR(AND('Раздел 16'!S24=0,'Раздел 16'!R24=0),AND('Раздел 16'!S24&gt;0,'Раздел 16'!R24&gt;0)),0,1)</f>
        <v>0</v>
      </c>
    </row>
    <row r="494" spans="1:8" ht="12.75" x14ac:dyDescent="0.2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463</v>
      </c>
      <c r="H494" s="106">
        <f>IF(OR(AND('Раздел 16'!S25=0,'Раздел 16'!R25=0),AND('Раздел 16'!S25&gt;0,'Раздел 16'!R25&gt;0)),0,1)</f>
        <v>0</v>
      </c>
    </row>
    <row r="495" spans="1:8" ht="12.75" x14ac:dyDescent="0.2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464</v>
      </c>
      <c r="H495" s="106">
        <f>IF(OR(AND('Раздел 16'!U21=0,'Раздел 16'!T21=0),AND('Раздел 16'!U21&gt;0,'Раздел 16'!T21&gt;0)),0,1)</f>
        <v>0</v>
      </c>
    </row>
    <row r="496" spans="1:8" ht="12.75" x14ac:dyDescent="0.2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465</v>
      </c>
      <c r="H496" s="106">
        <f>IF(OR(AND('Раздел 16'!U22=0,'Раздел 16'!T22=0),AND('Раздел 16'!U22&gt;0,'Раздел 16'!T22&gt;0)),0,1)</f>
        <v>0</v>
      </c>
    </row>
    <row r="497" spans="1:8" ht="12.75" x14ac:dyDescent="0.2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466</v>
      </c>
      <c r="H497" s="106">
        <f>IF(OR(AND('Раздел 16'!U23=0,'Раздел 16'!T23=0),AND('Раздел 16'!U23&gt;0,'Раздел 16'!T23&gt;0)),0,1)</f>
        <v>0</v>
      </c>
    </row>
    <row r="498" spans="1:8" ht="12.75" x14ac:dyDescent="0.2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467</v>
      </c>
      <c r="H498" s="106">
        <f>IF(OR(AND('Раздел 16'!U24=0,'Раздел 16'!T24=0),AND('Раздел 16'!U24&gt;0,'Раздел 16'!T24&gt;0)),0,1)</f>
        <v>0</v>
      </c>
    </row>
    <row r="499" spans="1:8" ht="12.75" x14ac:dyDescent="0.2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468</v>
      </c>
      <c r="H499" s="106">
        <f>IF(OR(AND('Раздел 16'!U25=0,'Раздел 16'!T25=0),AND('Раздел 16'!U25&gt;0,'Раздел 16'!T25&gt;0)),0,1)</f>
        <v>0</v>
      </c>
    </row>
    <row r="500" spans="1:8" ht="12.75" x14ac:dyDescent="0.2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469</v>
      </c>
      <c r="H500" s="106">
        <f>IF(OR(AND('Раздел 16'!W21=0,'Раздел 16'!V21=0),AND('Раздел 16'!W21&gt;0,'Раздел 16'!V21&gt;0)),0,1)</f>
        <v>0</v>
      </c>
    </row>
    <row r="501" spans="1:8" ht="12.75" x14ac:dyDescent="0.2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470</v>
      </c>
      <c r="H501" s="106">
        <f>IF(OR(AND('Раздел 16'!W22=0,'Раздел 16'!V22=0),AND('Раздел 16'!W22&gt;0,'Раздел 16'!V22&gt;0)),0,1)</f>
        <v>0</v>
      </c>
    </row>
    <row r="502" spans="1:8" ht="12.75" x14ac:dyDescent="0.2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471</v>
      </c>
      <c r="H502" s="106">
        <f>IF(OR(AND('Раздел 16'!W23=0,'Раздел 16'!V23=0),AND('Раздел 16'!W23&gt;0,'Раздел 16'!V23&gt;0)),0,1)</f>
        <v>0</v>
      </c>
    </row>
    <row r="503" spans="1:8" ht="12.75" x14ac:dyDescent="0.2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472</v>
      </c>
      <c r="H503" s="106">
        <f>IF(OR(AND('Раздел 16'!W24=0,'Раздел 16'!V24=0),AND('Раздел 16'!W24&gt;0,'Раздел 16'!V24&gt;0)),0,1)</f>
        <v>0</v>
      </c>
    </row>
    <row r="504" spans="1:8" ht="12.75" x14ac:dyDescent="0.2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473</v>
      </c>
      <c r="H504" s="106">
        <f>IF(OR(AND('Раздел 16'!W25=0,'Раздел 16'!V25=0),AND('Раздел 16'!W25&gt;0,'Раздел 16'!V25&gt;0)),0,1)</f>
        <v>0</v>
      </c>
    </row>
    <row r="505" spans="1:8" ht="12.75" x14ac:dyDescent="0.2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547</v>
      </c>
      <c r="H505" s="106">
        <f>IF(OR(AND('Раздел 16'!Y21=0,'Раздел 16'!X21=0),AND('Раздел 16'!Y21&gt;0,'Раздел 16'!X21&gt;0)),0,1)</f>
        <v>0</v>
      </c>
    </row>
    <row r="506" spans="1:8" ht="12.75" x14ac:dyDescent="0.2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548</v>
      </c>
      <c r="H506" s="106">
        <f>IF(OR(AND('Раздел 16'!Y22=0,'Раздел 16'!X22=0),AND('Раздел 16'!Y22&gt;0,'Раздел 16'!X22&gt;0)),0,1)</f>
        <v>0</v>
      </c>
    </row>
    <row r="507" spans="1:8" ht="12.75" x14ac:dyDescent="0.2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549</v>
      </c>
      <c r="H507" s="106">
        <f>IF(OR(AND('Раздел 16'!Y23=0,'Раздел 16'!X23=0),AND('Раздел 16'!Y23&gt;0,'Раздел 16'!X23&gt;0)),0,1)</f>
        <v>0</v>
      </c>
    </row>
    <row r="508" spans="1:8" ht="12.75" x14ac:dyDescent="0.2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550</v>
      </c>
      <c r="H508" s="106">
        <f>IF(OR(AND('Раздел 16'!Y24=0,'Раздел 16'!X24=0),AND('Раздел 16'!Y24&gt;0,'Раздел 16'!X24&gt;0)),0,1)</f>
        <v>0</v>
      </c>
    </row>
    <row r="509" spans="1:8" ht="12.75" x14ac:dyDescent="0.2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551</v>
      </c>
      <c r="H509" s="106">
        <f>IF(OR(AND('Раздел 16'!Y25=0,'Раздел 16'!X25=0),AND('Раздел 16'!Y25&gt;0,'Раздел 16'!X25&gt;0)),0,1)</f>
        <v>0</v>
      </c>
    </row>
    <row r="510" spans="1:8" ht="12.75" x14ac:dyDescent="0.2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474</v>
      </c>
      <c r="H510" s="106">
        <f>IF(OR(AND('Раздел 16'!AA21=0,'Раздел 16'!Z21=0),AND('Раздел 16'!AA21&gt;0,'Раздел 16'!Z21&gt;0)),0,1)</f>
        <v>0</v>
      </c>
    </row>
    <row r="511" spans="1:8" ht="12.75" x14ac:dyDescent="0.2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475</v>
      </c>
      <c r="H511" s="106">
        <f>IF(OR(AND('Раздел 16'!AA22=0,'Раздел 16'!Z22=0),AND('Раздел 16'!AA22&gt;0,'Раздел 16'!Z22&gt;0)),0,1)</f>
        <v>0</v>
      </c>
    </row>
    <row r="512" spans="1:8" ht="12.75" x14ac:dyDescent="0.2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476</v>
      </c>
      <c r="H512" s="106">
        <f>IF(OR(AND('Раздел 16'!AA23=0,'Раздел 16'!Z23=0),AND('Раздел 16'!AA23&gt;0,'Раздел 16'!Z23&gt;0)),0,1)</f>
        <v>0</v>
      </c>
    </row>
    <row r="513" spans="1:8" ht="12.75" x14ac:dyDescent="0.2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477</v>
      </c>
      <c r="H513" s="106">
        <f>IF(OR(AND('Раздел 16'!AA24=0,'Раздел 16'!Z24=0),AND('Раздел 16'!AA24&gt;0,'Раздел 16'!Z24&gt;0)),0,1)</f>
        <v>0</v>
      </c>
    </row>
    <row r="514" spans="1:8" ht="12.75" x14ac:dyDescent="0.2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478</v>
      </c>
      <c r="H514" s="106">
        <f>IF(OR(AND('Раздел 16'!AA25=0,'Раздел 16'!Z25=0),AND('Раздел 16'!AA25&gt;0,'Раздел 16'!Z25&gt;0)),0,1)</f>
        <v>0</v>
      </c>
    </row>
    <row r="515" spans="1:8" ht="12.75" x14ac:dyDescent="0.2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479</v>
      </c>
      <c r="H515" s="106">
        <f>IF(OR(AND('Раздел 16'!AC21=0,'Раздел 16'!AB21=0),AND('Раздел 16'!AC21&gt;0,'Раздел 16'!AB21&gt;0)),0,1)</f>
        <v>0</v>
      </c>
    </row>
    <row r="516" spans="1:8" ht="12.75" x14ac:dyDescent="0.2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480</v>
      </c>
      <c r="H516" s="106">
        <f>IF(OR(AND('Раздел 16'!AC22=0,'Раздел 16'!AB22=0),AND('Раздел 16'!AC22&gt;0,'Раздел 16'!AB22&gt;0)),0,1)</f>
        <v>0</v>
      </c>
    </row>
    <row r="517" spans="1:8" ht="12.75" x14ac:dyDescent="0.2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481</v>
      </c>
      <c r="H517" s="106">
        <f>IF(OR(AND('Раздел 16'!AC23=0,'Раздел 16'!AB23=0),AND('Раздел 16'!AC23&gt;0,'Раздел 16'!AB23&gt;0)),0,1)</f>
        <v>0</v>
      </c>
    </row>
    <row r="518" spans="1:8" ht="12.75" x14ac:dyDescent="0.2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482</v>
      </c>
      <c r="H518" s="106">
        <f>IF(OR(AND('Раздел 16'!AC24=0,'Раздел 16'!AB24=0),AND('Раздел 16'!AC24&gt;0,'Раздел 16'!AB24&gt;0)),0,1)</f>
        <v>0</v>
      </c>
    </row>
    <row r="519" spans="1:8" ht="12.75" x14ac:dyDescent="0.2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483</v>
      </c>
      <c r="H519" s="106">
        <f>IF(OR(AND('Раздел 16'!AC25=0,'Раздел 16'!AB25=0),AND('Раздел 16'!AC25&gt;0,'Раздел 16'!AB25&gt;0)),0,1)</f>
        <v>0</v>
      </c>
    </row>
    <row r="520" spans="1:8" ht="12.75" x14ac:dyDescent="0.2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484</v>
      </c>
      <c r="H520" s="106">
        <f>IF(OR(AND('Раздел 16'!AE21=0,'Раздел 16'!AD21=0),AND('Раздел 16'!AE21&gt;0,'Раздел 16'!AD21&gt;0)),0,1)</f>
        <v>0</v>
      </c>
    </row>
    <row r="521" spans="1:8" ht="12.75" x14ac:dyDescent="0.2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485</v>
      </c>
      <c r="H521" s="106">
        <f>IF(OR(AND('Раздел 16'!AE22=0,'Раздел 16'!AD22=0),AND('Раздел 16'!AE22&gt;0,'Раздел 16'!AD22&gt;0)),0,1)</f>
        <v>0</v>
      </c>
    </row>
    <row r="522" spans="1:8" ht="12.75" x14ac:dyDescent="0.2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486</v>
      </c>
      <c r="H522" s="106">
        <f>IF(OR(AND('Раздел 16'!AE23=0,'Раздел 16'!AD23=0),AND('Раздел 16'!AE23&gt;0,'Раздел 16'!AD23&gt;0)),0,1)</f>
        <v>0</v>
      </c>
    </row>
    <row r="523" spans="1:8" ht="12.75" x14ac:dyDescent="0.2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545</v>
      </c>
      <c r="H523" s="106">
        <f>IF(OR(AND('Раздел 16'!AE24=0,'Раздел 16'!AD24=0),AND('Раздел 16'!AE24&gt;0,'Раздел 16'!AD24&gt;0)),0,1)</f>
        <v>0</v>
      </c>
    </row>
    <row r="524" spans="1:8" ht="12.75" x14ac:dyDescent="0.2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546</v>
      </c>
      <c r="H524" s="106">
        <f>IF(OR(AND('Раздел 16'!AE25=0,'Раздел 16'!AD25=0),AND('Раздел 16'!AE25&gt;0,'Раздел 16'!AD25&gt;0)),0,1)</f>
        <v>0</v>
      </c>
    </row>
    <row r="525" spans="1:8" ht="12.75" x14ac:dyDescent="0.2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 x14ac:dyDescent="0.2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1318</v>
      </c>
      <c r="H526" s="109">
        <f>IF('Раздел 17'!$P$21&gt;=SUM('Раздел 17'!$P$22:$P$26),0,1)</f>
        <v>0</v>
      </c>
    </row>
    <row r="527" spans="1:8" ht="12.75" x14ac:dyDescent="0.2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1319</v>
      </c>
      <c r="H527" s="109">
        <f>IF('Раздел 17'!$Q$21&gt;=SUM('Раздел 17'!$Q$22:$Q$26),0,1)</f>
        <v>0</v>
      </c>
    </row>
    <row r="528" spans="1:8" ht="12.75" x14ac:dyDescent="0.2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1320</v>
      </c>
      <c r="H528" s="109">
        <f>IF('Раздел 17'!$R$21&gt;=SUM('Раздел 17'!$R$22:$R$26),0,1)</f>
        <v>0</v>
      </c>
    </row>
    <row r="529" spans="1:12" ht="12.75" x14ac:dyDescent="0.2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1321</v>
      </c>
      <c r="H529" s="109">
        <f>IF('Раздел 17'!$S$21&gt;=SUM('Раздел 17'!$S$22:$S$26),0,1)</f>
        <v>0</v>
      </c>
    </row>
    <row r="530" spans="1:12" ht="12.75" x14ac:dyDescent="0.2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1322</v>
      </c>
      <c r="H530" s="109">
        <f>IF('Раздел 17'!$T$21&gt;=SUM('Раздел 17'!$T$22:$T$26),0,1)</f>
        <v>0</v>
      </c>
      <c r="L530" s="109"/>
    </row>
    <row r="531" spans="1:12" ht="12.75" x14ac:dyDescent="0.2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1323</v>
      </c>
      <c r="H531" s="109">
        <f>IF('Раздел 17'!$U$21&gt;=SUM('Раздел 17'!$U$22:$U$26),0,1)</f>
        <v>0</v>
      </c>
    </row>
    <row r="532" spans="1:12" ht="12.75" x14ac:dyDescent="0.2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1324</v>
      </c>
      <c r="H532" s="109">
        <f>IF('Раздел 17'!$V$21&gt;=SUM('Раздел 17'!$V$22:$V$26),0,1)</f>
        <v>0</v>
      </c>
      <c r="K532" s="109"/>
    </row>
    <row r="533" spans="1:12" ht="12.75" x14ac:dyDescent="0.2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1325</v>
      </c>
      <c r="H533" s="109">
        <f>IF('Раздел 17'!$W$21&gt;=SUM('Раздел 17'!$W$22:$W$26),0,1)</f>
        <v>0</v>
      </c>
      <c r="J533" s="109"/>
    </row>
    <row r="534" spans="1:12" ht="12.75" x14ac:dyDescent="0.2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1326</v>
      </c>
      <c r="H534" s="109">
        <f>IF('Раздел 17'!$S$21=SUM('Раздел 17'!$P$21:$R$21),0,1)</f>
        <v>0</v>
      </c>
    </row>
    <row r="535" spans="1:12" ht="12.75" x14ac:dyDescent="0.2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1327</v>
      </c>
      <c r="H535" s="109">
        <f>IF('Раздел 17'!$S$22=SUM('Раздел 17'!$P$22:$R$22),0,1)</f>
        <v>0</v>
      </c>
    </row>
    <row r="536" spans="1:12" ht="12.75" x14ac:dyDescent="0.2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1328</v>
      </c>
      <c r="H536" s="109">
        <f>IF('Раздел 17'!$S$23=SUM('Раздел 17'!$P$23:$R$23),0,1)</f>
        <v>0</v>
      </c>
    </row>
    <row r="537" spans="1:12" ht="12.75" x14ac:dyDescent="0.2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1329</v>
      </c>
      <c r="H537" s="109">
        <f>IF('Раздел 17'!$S$24=SUM('Раздел 17'!$P$24:$R$24),0,1)</f>
        <v>0</v>
      </c>
    </row>
    <row r="538" spans="1:12" ht="12.75" x14ac:dyDescent="0.2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1330</v>
      </c>
      <c r="H538" s="109">
        <f>IF('Раздел 17'!$S$25=SUM('Раздел 17'!$P$25:$R$25),0,1)</f>
        <v>0</v>
      </c>
    </row>
    <row r="539" spans="1:12" ht="12.75" x14ac:dyDescent="0.2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1331</v>
      </c>
      <c r="H539" s="109">
        <f>IF('Раздел 17'!$S$26=SUM('Раздел 17'!$P$26:$R$26),0,1)</f>
        <v>0</v>
      </c>
    </row>
    <row r="540" spans="1:12" ht="12.75" x14ac:dyDescent="0.2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1332</v>
      </c>
      <c r="H540" s="109">
        <f>IF('Раздел 17'!$S$27=SUM('Раздел 17'!$P$27:$R$27),0,1)</f>
        <v>0</v>
      </c>
    </row>
    <row r="541" spans="1:12" ht="12.75" x14ac:dyDescent="0.2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1333</v>
      </c>
      <c r="H541" s="109">
        <f>IF('Раздел 17'!$S$28=SUM('Раздел 17'!$P$28:$R$28),0,1)</f>
        <v>0</v>
      </c>
    </row>
    <row r="542" spans="1:12" ht="12.75" x14ac:dyDescent="0.2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1334</v>
      </c>
      <c r="H542" s="109">
        <f>IF('Раздел 17'!$S$29=SUM('Раздел 17'!$P$29:$R$29),0,1)</f>
        <v>0</v>
      </c>
    </row>
    <row r="543" spans="1:12" ht="12.75" x14ac:dyDescent="0.2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1335</v>
      </c>
      <c r="H543" s="109">
        <f>IF('Раздел 17'!$S$30=SUM('Раздел 17'!$P$30:$R$30),0,1)</f>
        <v>0</v>
      </c>
    </row>
    <row r="544" spans="1:12" ht="12.75" x14ac:dyDescent="0.2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1336</v>
      </c>
      <c r="H544" s="109">
        <f>IF('Раздел 17'!$W$21=SUM('Раздел 17'!$T$21:$V$21),0,1)</f>
        <v>0</v>
      </c>
    </row>
    <row r="545" spans="1:8" ht="12.75" x14ac:dyDescent="0.2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1337</v>
      </c>
      <c r="H545" s="109">
        <f>IF('Раздел 17'!$W$22=SUM('Раздел 17'!$T$22:$V$22),0,1)</f>
        <v>0</v>
      </c>
    </row>
    <row r="546" spans="1:8" ht="12.75" x14ac:dyDescent="0.2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1338</v>
      </c>
      <c r="H546" s="109">
        <f>IF('Раздел 17'!$W$23=SUM('Раздел 17'!$T$23:$V$23),0,1)</f>
        <v>0</v>
      </c>
    </row>
    <row r="547" spans="1:8" ht="12.75" x14ac:dyDescent="0.2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1339</v>
      </c>
      <c r="H547" s="109">
        <f>IF('Раздел 17'!$W$24=SUM('Раздел 17'!$T$24:$V$24),0,1)</f>
        <v>0</v>
      </c>
    </row>
    <row r="548" spans="1:8" ht="12.75" x14ac:dyDescent="0.2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209</v>
      </c>
      <c r="H548" s="109">
        <f>IF('Раздел 17'!$W$25=SUM('Раздел 17'!$T$25:$V$25),0,1)</f>
        <v>0</v>
      </c>
    </row>
    <row r="549" spans="1:8" ht="12.75" x14ac:dyDescent="0.2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210</v>
      </c>
      <c r="H549" s="109">
        <f>IF('Раздел 17'!$W$26=SUM('Раздел 17'!$T$26:$V$26),0,1)</f>
        <v>0</v>
      </c>
    </row>
    <row r="550" spans="1:8" ht="12.75" x14ac:dyDescent="0.2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211</v>
      </c>
      <c r="H550" s="109">
        <f>IF('Раздел 17'!$W$27=SUM('Раздел 17'!$T$27:$V$27),0,1)</f>
        <v>0</v>
      </c>
    </row>
    <row r="551" spans="1:8" ht="12.75" x14ac:dyDescent="0.2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212</v>
      </c>
      <c r="H551" s="109">
        <f>IF('Раздел 17'!$W$28=SUM('Раздел 17'!$T$28:$V$28),0,1)</f>
        <v>0</v>
      </c>
    </row>
    <row r="552" spans="1:8" ht="12.75" x14ac:dyDescent="0.2">
      <c r="A552" s="106">
        <f t="shared" ref="A552:A773" si="6">P_3</f>
        <v>609535</v>
      </c>
      <c r="B552" s="106">
        <v>17</v>
      </c>
      <c r="C552" s="106">
        <v>27</v>
      </c>
      <c r="D552" s="106">
        <v>27</v>
      </c>
      <c r="E552" s="7" t="s">
        <v>213</v>
      </c>
      <c r="H552" s="109">
        <f>IF('Раздел 17'!$W$29=SUM('Раздел 17'!$T$29:$V$29),0,1)</f>
        <v>0</v>
      </c>
    </row>
    <row r="553" spans="1:8" ht="12.75" x14ac:dyDescent="0.2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214</v>
      </c>
      <c r="H553" s="109">
        <f>IF('Раздел 17'!$W$30=SUM('Раздел 17'!$T$30:$V$30),0,1)</f>
        <v>0</v>
      </c>
    </row>
    <row r="554" spans="1:8" ht="12.75" x14ac:dyDescent="0.2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215</v>
      </c>
      <c r="H554" s="106">
        <f>IF(OR(AND('Раздел 17'!$P$21=0,'Раздел 17'!$T$21=0),AND('Раздел 17'!$P$21&gt;0,'Раздел 17'!$T$21&gt;0)),0,1)</f>
        <v>0</v>
      </c>
    </row>
    <row r="555" spans="1:8" ht="12.75" x14ac:dyDescent="0.2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216</v>
      </c>
      <c r="H555" s="106">
        <f>IF(OR(AND('Раздел 17'!$P$22=0,'Раздел 17'!$T$22=0),AND('Раздел 17'!$P$22&gt;0,'Раздел 17'!$T$22&gt;0)),0,1)</f>
        <v>0</v>
      </c>
    </row>
    <row r="556" spans="1:8" ht="12.75" x14ac:dyDescent="0.2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217</v>
      </c>
      <c r="H556" s="106">
        <f>IF(OR(AND('Раздел 17'!$P$23=0,'Раздел 17'!$T$23=0),AND('Раздел 17'!$P$23&gt;0,'Раздел 17'!$T$23&gt;0)),0,1)</f>
        <v>0</v>
      </c>
    </row>
    <row r="557" spans="1:8" ht="12.75" x14ac:dyDescent="0.2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218</v>
      </c>
      <c r="H557" s="106">
        <f>IF(OR(AND('Раздел 17'!$P$24=0,'Раздел 17'!$T$24=0),AND('Раздел 17'!$P$24&gt;0,'Раздел 17'!$T$24&gt;0)),0,1)</f>
        <v>0</v>
      </c>
    </row>
    <row r="558" spans="1:8" ht="12.75" x14ac:dyDescent="0.2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219</v>
      </c>
      <c r="H558" s="106">
        <f>IF(OR(AND('Раздел 17'!$P$25=0,'Раздел 17'!$T$25=0),AND('Раздел 17'!$P$25&gt;0,'Раздел 17'!$T$25&gt;0)),0,1)</f>
        <v>0</v>
      </c>
    </row>
    <row r="559" spans="1:8" ht="12.75" x14ac:dyDescent="0.2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220</v>
      </c>
      <c r="H559" s="106">
        <f>IF(OR(AND('Раздел 17'!$P$26=0,'Раздел 17'!$T$26=0),AND('Раздел 17'!$P$26&gt;0,'Раздел 17'!$T$26&gt;0)),0,1)</f>
        <v>0</v>
      </c>
    </row>
    <row r="560" spans="1:8" ht="12.75" x14ac:dyDescent="0.2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221</v>
      </c>
      <c r="H560" s="106">
        <f>IF(OR(AND('Раздел 17'!$P$27=0,'Раздел 17'!$T$27=0),AND('Раздел 17'!$P$27&gt;0,'Раздел 17'!$T$27&gt;0)),0,1)</f>
        <v>0</v>
      </c>
    </row>
    <row r="561" spans="1:8" ht="12.75" x14ac:dyDescent="0.2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222</v>
      </c>
      <c r="H561" s="106">
        <f>IF(OR(AND('Раздел 17'!$P$28=0,'Раздел 17'!$T$28=0),AND('Раздел 17'!$P$28&gt;0,'Раздел 17'!$T$28&gt;0)),0,1)</f>
        <v>0</v>
      </c>
    </row>
    <row r="562" spans="1:8" ht="12.75" x14ac:dyDescent="0.2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223</v>
      </c>
      <c r="H562" s="106">
        <f>IF(OR(AND('Раздел 17'!$P$29=0,'Раздел 17'!$T$29=0),AND('Раздел 17'!$P$29&gt;0,'Раздел 17'!$T$29&gt;0)),0,1)</f>
        <v>0</v>
      </c>
    </row>
    <row r="563" spans="1:8" ht="12.75" x14ac:dyDescent="0.2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224</v>
      </c>
      <c r="H563" s="106">
        <f>IF(OR(AND('Раздел 17'!$P$30=0,'Раздел 17'!$T$30=0),AND('Раздел 17'!$P$30&gt;0,'Раздел 17'!$T$30&gt;0)),0,1)</f>
        <v>0</v>
      </c>
    </row>
    <row r="564" spans="1:8" ht="12.75" x14ac:dyDescent="0.2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225</v>
      </c>
      <c r="H564" s="106">
        <f>IF(OR(AND('Раздел 17'!$Q$21=0,'Раздел 17'!$U$21=0),AND('Раздел 17'!$Q$21&gt;0,'Раздел 17'!$U$21&gt;0)),0,1)</f>
        <v>0</v>
      </c>
    </row>
    <row r="565" spans="1:8" ht="12.75" x14ac:dyDescent="0.2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226</v>
      </c>
      <c r="H565" s="106">
        <f>IF(OR(AND('Раздел 17'!$Q$22=0,'Раздел 17'!$U$22=0),AND('Раздел 17'!$Q$22&gt;0,'Раздел 17'!$U$22&gt;0)),0,1)</f>
        <v>0</v>
      </c>
    </row>
    <row r="566" spans="1:8" ht="12.75" x14ac:dyDescent="0.2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227</v>
      </c>
      <c r="H566" s="106">
        <f>IF(OR(AND('Раздел 17'!$Q$23=0,'Раздел 17'!$U$23=0),AND('Раздел 17'!$Q$23&gt;0,'Раздел 17'!$U$23&gt;0)),0,1)</f>
        <v>0</v>
      </c>
    </row>
    <row r="567" spans="1:8" ht="12.75" x14ac:dyDescent="0.2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228</v>
      </c>
      <c r="H567" s="106">
        <f>IF(OR(AND('Раздел 17'!$Q$24=0,'Раздел 17'!$U$24=0),AND('Раздел 17'!$Q$24&gt;0,'Раздел 17'!$U$24&gt;0)),0,1)</f>
        <v>0</v>
      </c>
    </row>
    <row r="568" spans="1:8" ht="12.75" x14ac:dyDescent="0.2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229</v>
      </c>
      <c r="H568" s="106">
        <f>IF(OR(AND('Раздел 17'!$Q$25=0,'Раздел 17'!$U$25=0),AND('Раздел 17'!$Q$25&gt;0,'Раздел 17'!$U$25&gt;0)),0,1)</f>
        <v>0</v>
      </c>
    </row>
    <row r="569" spans="1:8" ht="12.75" x14ac:dyDescent="0.2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230</v>
      </c>
      <c r="H569" s="106">
        <f>IF(OR(AND('Раздел 17'!$Q$26=0,'Раздел 17'!$U$26=0),AND('Раздел 17'!$Q$26&gt;0,'Раздел 17'!$U$26&gt;0)),0,1)</f>
        <v>0</v>
      </c>
    </row>
    <row r="570" spans="1:8" ht="12.75" x14ac:dyDescent="0.2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231</v>
      </c>
      <c r="H570" s="106">
        <f>IF(OR(AND('Раздел 17'!$Q$27=0,'Раздел 17'!$U$27=0),AND('Раздел 17'!$Q$27&gt;0,'Раздел 17'!$U$27&gt;0)),0,1)</f>
        <v>0</v>
      </c>
    </row>
    <row r="571" spans="1:8" ht="12.75" x14ac:dyDescent="0.2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232</v>
      </c>
      <c r="H571" s="106">
        <f>IF(OR(AND('Раздел 17'!$Q$28=0,'Раздел 17'!$U$28=0),AND('Раздел 17'!$Q$28&gt;0,'Раздел 17'!$U$28&gt;0)),0,1)</f>
        <v>0</v>
      </c>
    </row>
    <row r="572" spans="1:8" ht="12.75" x14ac:dyDescent="0.2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233</v>
      </c>
      <c r="H572" s="106">
        <f>IF(OR(AND('Раздел 17'!$Q$29=0,'Раздел 17'!$U$29=0),AND('Раздел 17'!$Q$29&gt;0,'Раздел 17'!$U$29&gt;0)),0,1)</f>
        <v>0</v>
      </c>
    </row>
    <row r="573" spans="1:8" ht="12.75" x14ac:dyDescent="0.2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234</v>
      </c>
      <c r="H573" s="106">
        <f>IF(OR(AND('Раздел 17'!$Q$30=0,'Раздел 17'!$U$30=0),AND('Раздел 17'!$Q$30&gt;0,'Раздел 17'!$U$30&gt;0)),0,1)</f>
        <v>0</v>
      </c>
    </row>
    <row r="574" spans="1:8" ht="12.75" x14ac:dyDescent="0.2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235</v>
      </c>
      <c r="H574" s="106">
        <f>IF(OR(AND('Раздел 17'!$R$21=0,'Раздел 17'!$V$21=0),AND('Раздел 17'!$R$21&gt;0,'Раздел 17'!$V$21&gt;0)),0,1)</f>
        <v>0</v>
      </c>
    </row>
    <row r="575" spans="1:8" ht="12.75" x14ac:dyDescent="0.2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236</v>
      </c>
      <c r="H575" s="106">
        <f>IF(OR(AND('Раздел 17'!$R$22=0,'Раздел 17'!$V$22=0),AND('Раздел 17'!$R$22&gt;0,'Раздел 17'!$V$22&gt;0)),0,1)</f>
        <v>0</v>
      </c>
    </row>
    <row r="576" spans="1:8" ht="12.75" x14ac:dyDescent="0.2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245</v>
      </c>
      <c r="H576" s="106">
        <f>IF(OR(AND('Раздел 17'!$R$23=0,'Раздел 17'!$V$23=0),AND('Раздел 17'!$R$23&gt;0,'Раздел 17'!$V$23&gt;0)),0,1)</f>
        <v>0</v>
      </c>
    </row>
    <row r="577" spans="1:8" ht="12.75" x14ac:dyDescent="0.2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246</v>
      </c>
      <c r="H577" s="106">
        <f>IF(OR(AND('Раздел 17'!$R$24=0,'Раздел 17'!$V$24=0),AND('Раздел 17'!$R$24&gt;0,'Раздел 17'!$V$24&gt;0)),0,1)</f>
        <v>0</v>
      </c>
    </row>
    <row r="578" spans="1:8" ht="12.75" x14ac:dyDescent="0.2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1340</v>
      </c>
      <c r="H578" s="106">
        <f>IF(OR(AND('Раздел 17'!$R$25=0,'Раздел 17'!$V$25=0),AND('Раздел 17'!$R$25&gt;0,'Раздел 17'!$V$25&gt;0)),0,1)</f>
        <v>0</v>
      </c>
    </row>
    <row r="579" spans="1:8" ht="12.75" x14ac:dyDescent="0.2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1341</v>
      </c>
      <c r="H579" s="106">
        <f>IF(OR(AND('Раздел 17'!$R$26=0,'Раздел 17'!$V$26=0),AND('Раздел 17'!$R$26&gt;0,'Раздел 17'!$V$26&gt;0)),0,1)</f>
        <v>0</v>
      </c>
    </row>
    <row r="580" spans="1:8" ht="12.75" x14ac:dyDescent="0.2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1342</v>
      </c>
      <c r="H580" s="106">
        <f>IF(OR(AND('Раздел 17'!$R$27=0,'Раздел 17'!$V$27=0),AND('Раздел 17'!$R$27&gt;0,'Раздел 17'!$V$27&gt;0)),0,1)</f>
        <v>0</v>
      </c>
    </row>
    <row r="581" spans="1:8" ht="12.75" x14ac:dyDescent="0.2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1343</v>
      </c>
      <c r="H581" s="106">
        <f>IF(OR(AND('Раздел 17'!$R$28=0,'Раздел 17'!$V$28=0),AND('Раздел 17'!$R$28&gt;0,'Раздел 17'!$V$28&gt;0)),0,1)</f>
        <v>0</v>
      </c>
    </row>
    <row r="582" spans="1:8" ht="12.75" x14ac:dyDescent="0.2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1344</v>
      </c>
      <c r="H582" s="106">
        <f>IF(OR(AND('Раздел 17'!$R$29=0,'Раздел 17'!$V$29=0),AND('Раздел 17'!$R$29&gt;0,'Раздел 17'!$V$29&gt;0)),0,1)</f>
        <v>0</v>
      </c>
    </row>
    <row r="583" spans="1:8" ht="12.75" x14ac:dyDescent="0.2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1345</v>
      </c>
      <c r="H583" s="106">
        <f>IF(OR(AND('Раздел 17'!$R$30=0,'Раздел 17'!$V$30=0),AND('Раздел 17'!$R$30&gt;0,'Раздел 17'!$V$30&gt;0)),0,1)</f>
        <v>0</v>
      </c>
    </row>
    <row r="584" spans="1:8" ht="12.75" x14ac:dyDescent="0.2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1346</v>
      </c>
      <c r="H584" s="106">
        <f>IF(OR(AND('Раздел 17'!$S$21=0,'Раздел 17'!$W$21=0),AND('Раздел 17'!$S$21&gt;0,'Раздел 17'!$W$21&gt;0)),0,1)</f>
        <v>0</v>
      </c>
    </row>
    <row r="585" spans="1:8" ht="12.75" x14ac:dyDescent="0.2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1347</v>
      </c>
      <c r="H585" s="106">
        <f>IF(OR(AND('Раздел 17'!$S$22=0,'Раздел 17'!$W$22=0),AND('Раздел 17'!$S$22&gt;0,'Раздел 17'!$W$22&gt;0)),0,1)</f>
        <v>0</v>
      </c>
    </row>
    <row r="586" spans="1:8" ht="12.75" x14ac:dyDescent="0.2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1348</v>
      </c>
      <c r="H586" s="106">
        <f>IF(OR(AND('Раздел 17'!$S$23=0,'Раздел 17'!$W$23=0),AND('Раздел 17'!$S$23&gt;0,'Раздел 17'!$W$23&gt;0)),0,1)</f>
        <v>0</v>
      </c>
    </row>
    <row r="587" spans="1:8" ht="12.75" x14ac:dyDescent="0.2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1349</v>
      </c>
      <c r="H587" s="106">
        <f>IF(OR(AND('Раздел 17'!$S$24=0,'Раздел 17'!$W$24=0),AND('Раздел 17'!$S$24&gt;0,'Раздел 17'!$W$24&gt;0)),0,1)</f>
        <v>0</v>
      </c>
    </row>
    <row r="588" spans="1:8" ht="12.75" x14ac:dyDescent="0.2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1350</v>
      </c>
      <c r="H588" s="106">
        <f>IF(OR(AND('Раздел 17'!$S$25=0,'Раздел 17'!$W$25=0),AND('Раздел 17'!$S$25&gt;0,'Раздел 17'!$W$25&gt;0)),0,1)</f>
        <v>0</v>
      </c>
    </row>
    <row r="589" spans="1:8" ht="12.75" x14ac:dyDescent="0.2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1351</v>
      </c>
      <c r="H589" s="106">
        <f>IF(OR(AND('Раздел 17'!$S$26=0,'Раздел 17'!$W$26=0),AND('Раздел 17'!$S$26&gt;0,'Раздел 17'!$W$26&gt;0)),0,1)</f>
        <v>0</v>
      </c>
    </row>
    <row r="590" spans="1:8" ht="12.75" x14ac:dyDescent="0.2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1352</v>
      </c>
      <c r="H590" s="106">
        <f>IF(OR(AND('Раздел 17'!$S$27=0,'Раздел 17'!$W$27=0),AND('Раздел 17'!$S$27&gt;0,'Раздел 17'!$W$27&gt;0)),0,1)</f>
        <v>0</v>
      </c>
    </row>
    <row r="591" spans="1:8" ht="12.75" x14ac:dyDescent="0.2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1353</v>
      </c>
      <c r="H591" s="106">
        <f>IF(OR(AND('Раздел 17'!$S$28=0,'Раздел 17'!$W$28=0),AND('Раздел 17'!$S$28&gt;0,'Раздел 17'!$W$28&gt;0)),0,1)</f>
        <v>0</v>
      </c>
    </row>
    <row r="592" spans="1:8" ht="12.75" x14ac:dyDescent="0.2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1354</v>
      </c>
      <c r="H592" s="106">
        <f>IF(OR(AND('Раздел 17'!$S$29=0,'Раздел 17'!$W$29=0),AND('Раздел 17'!$S$29&gt;0,'Раздел 17'!$W$29&gt;0)),0,1)</f>
        <v>0</v>
      </c>
    </row>
    <row r="593" spans="1:8" ht="12.75" x14ac:dyDescent="0.2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1355</v>
      </c>
      <c r="H593" s="106">
        <f>IF(OR(AND('Раздел 17'!$S$30=0,'Раздел 17'!$W$30=0),AND('Раздел 17'!$S$30&gt;0,'Раздел 17'!$W$30&gt;0)),0,1)</f>
        <v>0</v>
      </c>
    </row>
    <row r="594" spans="1:8" ht="12.75" x14ac:dyDescent="0.2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 x14ac:dyDescent="0.2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552</v>
      </c>
      <c r="H595" s="109">
        <f>IF('Раздел 18'!$P$21=SUM('Раздел 18'!$P$22,'Раздел 18'!$P$27:$P$36),0,1)</f>
        <v>0</v>
      </c>
    </row>
    <row r="596" spans="1:8" ht="12.75" x14ac:dyDescent="0.2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553</v>
      </c>
      <c r="H596" s="109">
        <f>IF('Раздел 18'!$Q$21=SUM('Раздел 18'!$Q$22,'Раздел 18'!$Q$27:$Q$36),0,1)</f>
        <v>0</v>
      </c>
    </row>
    <row r="597" spans="1:8" ht="12.75" x14ac:dyDescent="0.2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554</v>
      </c>
      <c r="H597" s="109">
        <f>IF('Раздел 18'!$P$22=SUM('Раздел 18'!$P$23:$P$26),0,1)</f>
        <v>0</v>
      </c>
    </row>
    <row r="598" spans="1:8" ht="12.75" x14ac:dyDescent="0.2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555</v>
      </c>
      <c r="H598" s="109">
        <f>IF('Раздел 18'!$Q$22=SUM('Раздел 18'!$Q$23:$Q$26),0,1)</f>
        <v>0</v>
      </c>
    </row>
    <row r="599" spans="1:8" ht="12.75" x14ac:dyDescent="0.2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556</v>
      </c>
      <c r="H599" s="106">
        <f>IF(OR(AND('Раздел 18'!Q21=0,'Раздел 18'!P21=0),AND('Раздел 18'!Q21&gt;0,'Раздел 18'!P21&gt;0)),0,1)</f>
        <v>0</v>
      </c>
    </row>
    <row r="600" spans="1:8" ht="12.75" x14ac:dyDescent="0.2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557</v>
      </c>
      <c r="H600" s="106">
        <f>IF(OR(AND('Раздел 18'!Q22=0,'Раздел 18'!P22=0),AND('Раздел 18'!Q22&gt;0,'Раздел 18'!P22&gt;0)),0,1)</f>
        <v>0</v>
      </c>
    </row>
    <row r="601" spans="1:8" ht="12.75" x14ac:dyDescent="0.2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558</v>
      </c>
      <c r="H601" s="106">
        <f>IF(OR(AND('Раздел 18'!Q23=0,'Раздел 18'!P23=0),AND('Раздел 18'!Q23&gt;0,'Раздел 18'!P23&gt;0)),0,1)</f>
        <v>0</v>
      </c>
    </row>
    <row r="602" spans="1:8" ht="12.75" x14ac:dyDescent="0.2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559</v>
      </c>
      <c r="H602" s="106">
        <f>IF(OR(AND('Раздел 18'!Q24=0,'Раздел 18'!P24=0),AND('Раздел 18'!Q24&gt;0,'Раздел 18'!P24&gt;0)),0,1)</f>
        <v>0</v>
      </c>
    </row>
    <row r="603" spans="1:8" ht="12.75" x14ac:dyDescent="0.2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560</v>
      </c>
      <c r="H603" s="106">
        <f>IF(OR(AND('Раздел 18'!Q25=0,'Раздел 18'!P25=0),AND('Раздел 18'!Q25&gt;0,'Раздел 18'!P25&gt;0)),0,1)</f>
        <v>0</v>
      </c>
    </row>
    <row r="604" spans="1:8" ht="12.75" x14ac:dyDescent="0.2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561</v>
      </c>
      <c r="H604" s="106">
        <f>IF(OR(AND('Раздел 18'!Q26=0,'Раздел 18'!P26=0),AND('Раздел 18'!Q26&gt;0,'Раздел 18'!P26&gt;0)),0,1)</f>
        <v>0</v>
      </c>
    </row>
    <row r="605" spans="1:8" ht="12.75" x14ac:dyDescent="0.2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562</v>
      </c>
      <c r="H605" s="106">
        <f>IF(OR(AND('Раздел 18'!Q27=0,'Раздел 18'!P27=0),AND('Раздел 18'!Q27&gt;0,'Раздел 18'!P27&gt;0)),0,1)</f>
        <v>0</v>
      </c>
    </row>
    <row r="606" spans="1:8" ht="12.75" x14ac:dyDescent="0.2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563</v>
      </c>
      <c r="H606" s="106">
        <f>IF(OR(AND('Раздел 18'!Q28=0,'Раздел 18'!P28=0),AND('Раздел 18'!Q28&gt;0,'Раздел 18'!P28&gt;0)),0,1)</f>
        <v>0</v>
      </c>
    </row>
    <row r="607" spans="1:8" ht="12.75" x14ac:dyDescent="0.2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564</v>
      </c>
      <c r="H607" s="106">
        <f>IF(OR(AND('Раздел 18'!Q29=0,'Раздел 18'!P29=0),AND('Раздел 18'!Q29&gt;0,'Раздел 18'!P29&gt;0)),0,1)</f>
        <v>0</v>
      </c>
    </row>
    <row r="608" spans="1:8" ht="12.75" x14ac:dyDescent="0.2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565</v>
      </c>
      <c r="H608" s="106">
        <f>IF(OR(AND('Раздел 18'!Q30=0,'Раздел 18'!P30=0),AND('Раздел 18'!Q30&gt;0,'Раздел 18'!P30&gt;0)),0,1)</f>
        <v>0</v>
      </c>
    </row>
    <row r="609" spans="1:8" ht="12.75" x14ac:dyDescent="0.2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566</v>
      </c>
      <c r="H609" s="106">
        <f>IF(OR(AND('Раздел 18'!Q31=0,'Раздел 18'!P31=0),AND('Раздел 18'!Q31&gt;0,'Раздел 18'!P31&gt;0)),0,1)</f>
        <v>0</v>
      </c>
    </row>
    <row r="610" spans="1:8" ht="12.75" x14ac:dyDescent="0.2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567</v>
      </c>
      <c r="H610" s="106">
        <f>IF(OR(AND('Раздел 18'!Q32=0,'Раздел 18'!P32=0),AND('Раздел 18'!Q32&gt;0,'Раздел 18'!P32&gt;0)),0,1)</f>
        <v>0</v>
      </c>
    </row>
    <row r="611" spans="1:8" ht="12.75" x14ac:dyDescent="0.2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568</v>
      </c>
      <c r="H611" s="106">
        <f>IF(OR(AND('Раздел 18'!Q33=0,'Раздел 18'!P33=0),AND('Раздел 18'!Q33&gt;0,'Раздел 18'!P33&gt;0)),0,1)</f>
        <v>0</v>
      </c>
    </row>
    <row r="612" spans="1:8" ht="12.75" x14ac:dyDescent="0.2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569</v>
      </c>
      <c r="H612" s="106">
        <f>IF(OR(AND('Раздел 18'!Q34=0,'Раздел 18'!P34=0),AND('Раздел 18'!Q34&gt;0,'Раздел 18'!P34&gt;0)),0,1)</f>
        <v>0</v>
      </c>
    </row>
    <row r="613" spans="1:8" ht="12.75" x14ac:dyDescent="0.2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570</v>
      </c>
      <c r="H613" s="106">
        <f>IF(OR(AND('Раздел 18'!Q35=0,'Раздел 18'!P35=0),AND('Раздел 18'!Q35&gt;0,'Раздел 18'!P35&gt;0)),0,1)</f>
        <v>0</v>
      </c>
    </row>
    <row r="614" spans="1:8" ht="12.75" x14ac:dyDescent="0.2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571</v>
      </c>
      <c r="H614" s="106">
        <f>IF(OR(AND('Раздел 18'!Q36=0,'Раздел 18'!P36=0),AND('Раздел 18'!Q36&gt;0,'Раздел 18'!P36&gt;0)),0,1)</f>
        <v>0</v>
      </c>
    </row>
    <row r="615" spans="1:8" ht="12.75" x14ac:dyDescent="0.2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572</v>
      </c>
      <c r="H615" s="106">
        <f>IF(OR(AND('Раздел 18'!Q37=0,'Раздел 18'!P37=0),AND('Раздел 18'!Q37&gt;0,'Раздел 18'!P37&gt;0)),0,1)</f>
        <v>0</v>
      </c>
    </row>
    <row r="616" spans="1:8" ht="12.75" x14ac:dyDescent="0.2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 x14ac:dyDescent="0.2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271</v>
      </c>
      <c r="H617" s="109">
        <f>IF('Раздел 19'!P21=SUM('Раздел 19'!P22:P29),0,1)</f>
        <v>0</v>
      </c>
    </row>
    <row r="618" spans="1:8" ht="12.75" x14ac:dyDescent="0.2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272</v>
      </c>
      <c r="H618" s="109">
        <f>IF('Раздел 19'!Q21=SUM('Раздел 19'!Q22:Q29),0,1)</f>
        <v>0</v>
      </c>
    </row>
    <row r="619" spans="1:8" ht="12.75" x14ac:dyDescent="0.2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273</v>
      </c>
      <c r="H619" s="109">
        <f>IF('Раздел 19'!R21=SUM('Раздел 19'!R22:R29),0,1)</f>
        <v>0</v>
      </c>
    </row>
    <row r="620" spans="1:8" ht="12.75" x14ac:dyDescent="0.2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274</v>
      </c>
      <c r="H620" s="109">
        <f>IF('Раздел 19'!S21=SUM('Раздел 19'!S22:S29),0,1)</f>
        <v>0</v>
      </c>
    </row>
    <row r="621" spans="1:8" ht="12.75" x14ac:dyDescent="0.2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 x14ac:dyDescent="0.2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573</v>
      </c>
      <c r="H622" s="109">
        <f>IF('Раздел 20'!P35=SUM('Раздел 20'!P21:P34),0,1)</f>
        <v>0</v>
      </c>
    </row>
    <row r="623" spans="1:8" ht="12.75" x14ac:dyDescent="0.2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574</v>
      </c>
      <c r="H623" s="109">
        <f>IF('Раздел 20'!Q35=SUM('Раздел 20'!Q21:Q34),0,1)</f>
        <v>0</v>
      </c>
    </row>
    <row r="624" spans="1:8" ht="12.75" x14ac:dyDescent="0.2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575</v>
      </c>
      <c r="H624" s="109">
        <f>IF('Раздел 20'!R35=SUM('Раздел 20'!R21:R34),0,1)</f>
        <v>0</v>
      </c>
    </row>
    <row r="625" spans="1:11" ht="12.75" x14ac:dyDescent="0.2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576</v>
      </c>
      <c r="H625" s="109">
        <f>IF('Раздел 20'!S35=SUM('Раздел 20'!S21:S34),0,1)</f>
        <v>0</v>
      </c>
    </row>
    <row r="626" spans="1:11" ht="12.75" x14ac:dyDescent="0.2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577</v>
      </c>
      <c r="H626" s="109">
        <f>IF('Раздел 20'!T35=SUM('Раздел 20'!T21:T34),0,1)</f>
        <v>0</v>
      </c>
    </row>
    <row r="627" spans="1:11" ht="12.75" x14ac:dyDescent="0.2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578</v>
      </c>
      <c r="H627" s="109">
        <f>IF('Раздел 20'!U35=SUM('Раздел 20'!U21:U34),0,1)</f>
        <v>0</v>
      </c>
    </row>
    <row r="628" spans="1:11" ht="12.75" x14ac:dyDescent="0.2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579</v>
      </c>
      <c r="H628" s="109">
        <f>IF('Раздел 20'!V35=SUM('Раздел 20'!V21:V34),0,1)</f>
        <v>0</v>
      </c>
    </row>
    <row r="629" spans="1:11" ht="12.75" x14ac:dyDescent="0.2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580</v>
      </c>
      <c r="H629" s="109">
        <f>IF('Раздел 20'!W35=SUM('Раздел 20'!W21:W34),0,1)</f>
        <v>0</v>
      </c>
    </row>
    <row r="630" spans="1:11" ht="12.75" x14ac:dyDescent="0.2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657</v>
      </c>
      <c r="H630" s="109">
        <f>IF('Раздел 20'!X35=SUM('Раздел 20'!X21:X34),0,1)</f>
        <v>0</v>
      </c>
      <c r="K630" s="109"/>
    </row>
    <row r="631" spans="1:11" ht="12.75" x14ac:dyDescent="0.2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658</v>
      </c>
      <c r="H631" s="109">
        <f>IF('Раздел 20'!Y35=SUM('Раздел 20'!Y21:Y34),0,1)</f>
        <v>0</v>
      </c>
    </row>
    <row r="632" spans="1:11" ht="12.75" x14ac:dyDescent="0.2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659</v>
      </c>
      <c r="H632" s="109">
        <f>IF('Раздел 20'!Z35=SUM('Раздел 20'!Z21:Z34),0,1)</f>
        <v>0</v>
      </c>
    </row>
    <row r="633" spans="1:11" ht="12.75" x14ac:dyDescent="0.2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660</v>
      </c>
      <c r="H633" s="109">
        <f>IF('Раздел 20'!Q21=SUM('Раздел 20'!R21:Y21),0,1)</f>
        <v>0</v>
      </c>
    </row>
    <row r="634" spans="1:11" ht="12.75" x14ac:dyDescent="0.2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661</v>
      </c>
      <c r="H634" s="109">
        <f>IF('Раздел 20'!Q22=SUM('Раздел 20'!R22:Y22),0,1)</f>
        <v>0</v>
      </c>
    </row>
    <row r="635" spans="1:11" ht="12.75" x14ac:dyDescent="0.2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662</v>
      </c>
      <c r="H635" s="109">
        <f>IF('Раздел 20'!Q23=SUM('Раздел 20'!R23:Y23),0,1)</f>
        <v>0</v>
      </c>
    </row>
    <row r="636" spans="1:11" ht="12.75" x14ac:dyDescent="0.2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663</v>
      </c>
      <c r="H636" s="109">
        <f>IF('Раздел 20'!Q24=SUM('Раздел 20'!R24:Y24),0,1)</f>
        <v>0</v>
      </c>
    </row>
    <row r="637" spans="1:11" ht="12.75" x14ac:dyDescent="0.2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664</v>
      </c>
      <c r="H637" s="109">
        <f>IF('Раздел 20'!Q25=SUM('Раздел 20'!R25:Y25),0,1)</f>
        <v>0</v>
      </c>
    </row>
    <row r="638" spans="1:11" ht="12.75" x14ac:dyDescent="0.2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665</v>
      </c>
      <c r="H638" s="109">
        <f>IF('Раздел 20'!Q26=SUM('Раздел 20'!R26:Y26),0,1)</f>
        <v>0</v>
      </c>
    </row>
    <row r="639" spans="1:11" ht="12.75" x14ac:dyDescent="0.2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666</v>
      </c>
      <c r="H639" s="109">
        <f>IF('Раздел 20'!Q27=SUM('Раздел 20'!R27:Y27),0,1)</f>
        <v>0</v>
      </c>
    </row>
    <row r="640" spans="1:11" ht="12.75" x14ac:dyDescent="0.2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667</v>
      </c>
      <c r="H640" s="109">
        <f>IF('Раздел 20'!Q28=SUM('Раздел 20'!R28:Y28),0,1)</f>
        <v>0</v>
      </c>
    </row>
    <row r="641" spans="1:8" ht="12.75" x14ac:dyDescent="0.2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668</v>
      </c>
      <c r="H641" s="109">
        <f>IF('Раздел 20'!Q29=SUM('Раздел 20'!R29:Y29),0,1)</f>
        <v>0</v>
      </c>
    </row>
    <row r="642" spans="1:8" ht="12.75" x14ac:dyDescent="0.2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669</v>
      </c>
      <c r="H642" s="109">
        <f>IF('Раздел 20'!Q30=SUM('Раздел 20'!R30:Y30),0,1)</f>
        <v>0</v>
      </c>
    </row>
    <row r="643" spans="1:8" ht="12.75" x14ac:dyDescent="0.2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670</v>
      </c>
      <c r="H643" s="109">
        <f>IF('Раздел 20'!Q31=SUM('Раздел 20'!R31:Y31),0,1)</f>
        <v>0</v>
      </c>
    </row>
    <row r="644" spans="1:8" ht="12.75" x14ac:dyDescent="0.2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671</v>
      </c>
      <c r="H644" s="109">
        <f>IF('Раздел 20'!Q32=SUM('Раздел 20'!R32:Y32),0,1)</f>
        <v>0</v>
      </c>
    </row>
    <row r="645" spans="1:8" ht="12.75" x14ac:dyDescent="0.2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672</v>
      </c>
      <c r="H645" s="109">
        <f>IF('Раздел 20'!Q33=SUM('Раздел 20'!R33:Y33),0,1)</f>
        <v>0</v>
      </c>
    </row>
    <row r="646" spans="1:8" ht="12.75" x14ac:dyDescent="0.2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673</v>
      </c>
      <c r="H646" s="109">
        <f>IF('Раздел 20'!Q34=SUM('Раздел 20'!R34:Y34),0,1)</f>
        <v>0</v>
      </c>
    </row>
    <row r="647" spans="1:8" ht="12.75" x14ac:dyDescent="0.2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674</v>
      </c>
      <c r="H647" s="109">
        <f>IF('Раздел 20'!Q35=SUM('Раздел 20'!R35:Y35),0,1)</f>
        <v>0</v>
      </c>
    </row>
    <row r="648" spans="1:8" ht="12.75" x14ac:dyDescent="0.2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675</v>
      </c>
      <c r="H648" s="109">
        <f>IF('Раздел 20'!Q21&lt;='Раздел 20'!P21,0,1)</f>
        <v>0</v>
      </c>
    </row>
    <row r="649" spans="1:8" ht="12.75" x14ac:dyDescent="0.2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676</v>
      </c>
      <c r="H649" s="109">
        <f>IF('Раздел 20'!Q22&lt;='Раздел 20'!P22,0,1)</f>
        <v>0</v>
      </c>
    </row>
    <row r="650" spans="1:8" ht="12.75" x14ac:dyDescent="0.2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677</v>
      </c>
      <c r="H650" s="109">
        <f>IF('Раздел 20'!Q23&lt;='Раздел 20'!P23,0,1)</f>
        <v>0</v>
      </c>
    </row>
    <row r="651" spans="1:8" ht="12.75" x14ac:dyDescent="0.2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678</v>
      </c>
      <c r="H651" s="109">
        <f>IF('Раздел 20'!Q24&lt;='Раздел 20'!P24,0,1)</f>
        <v>0</v>
      </c>
    </row>
    <row r="652" spans="1:8" ht="12.75" x14ac:dyDescent="0.2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679</v>
      </c>
      <c r="H652" s="109">
        <f>IF('Раздел 20'!Q25&lt;='Раздел 20'!P25,0,1)</f>
        <v>0</v>
      </c>
    </row>
    <row r="653" spans="1:8" ht="12.75" x14ac:dyDescent="0.2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680</v>
      </c>
      <c r="H653" s="109">
        <f>IF('Раздел 20'!Q26&lt;='Раздел 20'!P26,0,1)</f>
        <v>0</v>
      </c>
    </row>
    <row r="654" spans="1:8" ht="12.75" x14ac:dyDescent="0.2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681</v>
      </c>
      <c r="H654" s="109">
        <f>IF('Раздел 20'!Q27&lt;='Раздел 20'!P27,0,1)</f>
        <v>0</v>
      </c>
    </row>
    <row r="655" spans="1:8" ht="12.75" x14ac:dyDescent="0.2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682</v>
      </c>
      <c r="H655" s="109">
        <f>IF('Раздел 20'!Q28&lt;='Раздел 20'!P28,0,1)</f>
        <v>0</v>
      </c>
    </row>
    <row r="656" spans="1:8" ht="12.75" x14ac:dyDescent="0.2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683</v>
      </c>
      <c r="H656" s="109">
        <f>IF('Раздел 20'!Q29&lt;='Раздел 20'!P29,0,1)</f>
        <v>0</v>
      </c>
    </row>
    <row r="657" spans="1:8" ht="12.75" x14ac:dyDescent="0.2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684</v>
      </c>
      <c r="H657" s="109">
        <f>IF('Раздел 20'!Q30&lt;='Раздел 20'!P30,0,1)</f>
        <v>0</v>
      </c>
    </row>
    <row r="658" spans="1:8" ht="12.75" x14ac:dyDescent="0.2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685</v>
      </c>
      <c r="H658" s="109">
        <f>IF('Раздел 20'!Q31&lt;='Раздел 20'!P31,0,1)</f>
        <v>0</v>
      </c>
    </row>
    <row r="659" spans="1:8" ht="12.75" x14ac:dyDescent="0.2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686</v>
      </c>
      <c r="H659" s="109">
        <f>IF('Раздел 20'!Q32&lt;='Раздел 20'!P32,0,1)</f>
        <v>0</v>
      </c>
    </row>
    <row r="660" spans="1:8" ht="12.75" x14ac:dyDescent="0.2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687</v>
      </c>
      <c r="H660" s="109">
        <f>IF('Раздел 20'!Q33&lt;='Раздел 20'!P33,0,1)</f>
        <v>0</v>
      </c>
    </row>
    <row r="661" spans="1:8" ht="12.75" x14ac:dyDescent="0.2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688</v>
      </c>
      <c r="H661" s="109">
        <f>IF('Раздел 20'!Q34&lt;='Раздел 20'!P34,0,1)</f>
        <v>0</v>
      </c>
    </row>
    <row r="662" spans="1:8" ht="12.75" x14ac:dyDescent="0.2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689</v>
      </c>
      <c r="H662" s="109">
        <f>IF('Раздел 20'!Q35&lt;='Раздел 20'!P35,0,1)</f>
        <v>0</v>
      </c>
    </row>
    <row r="663" spans="1:8" ht="12.75" x14ac:dyDescent="0.2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717</v>
      </c>
      <c r="H663" s="109">
        <f>IF('Раздел 20'!Z21&lt;='Раздел 20'!P21,0,1)</f>
        <v>0</v>
      </c>
    </row>
    <row r="664" spans="1:8" ht="12.75" x14ac:dyDescent="0.2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718</v>
      </c>
      <c r="H664" s="109">
        <f>IF('Раздел 20'!Z22&lt;='Раздел 20'!P22,0,1)</f>
        <v>0</v>
      </c>
    </row>
    <row r="665" spans="1:8" ht="12.75" x14ac:dyDescent="0.2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719</v>
      </c>
      <c r="H665" s="109">
        <f>IF('Раздел 20'!Z23&lt;='Раздел 20'!P23,0,1)</f>
        <v>0</v>
      </c>
    </row>
    <row r="666" spans="1:8" ht="12.75" x14ac:dyDescent="0.2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720</v>
      </c>
      <c r="H666" s="109">
        <f>IF('Раздел 20'!Z24&lt;='Раздел 20'!P24,0,1)</f>
        <v>0</v>
      </c>
    </row>
    <row r="667" spans="1:8" ht="12.75" x14ac:dyDescent="0.2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721</v>
      </c>
      <c r="H667" s="109">
        <f>IF('Раздел 20'!Z25&lt;='Раздел 20'!P25,0,1)</f>
        <v>0</v>
      </c>
    </row>
    <row r="668" spans="1:8" ht="12.75" x14ac:dyDescent="0.2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722</v>
      </c>
      <c r="H668" s="109">
        <f>IF('Раздел 20'!Z26&lt;='Раздел 20'!P26,0,1)</f>
        <v>0</v>
      </c>
    </row>
    <row r="669" spans="1:8" ht="12.75" x14ac:dyDescent="0.2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723</v>
      </c>
      <c r="H669" s="109">
        <f>IF('Раздел 20'!Z27&lt;='Раздел 20'!P27,0,1)</f>
        <v>0</v>
      </c>
    </row>
    <row r="670" spans="1:8" ht="12.75" x14ac:dyDescent="0.2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724</v>
      </c>
      <c r="H670" s="109">
        <f>IF('Раздел 20'!Z28&lt;='Раздел 20'!P28,0,1)</f>
        <v>0</v>
      </c>
    </row>
    <row r="671" spans="1:8" ht="12.75" x14ac:dyDescent="0.2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725</v>
      </c>
      <c r="H671" s="109">
        <f>IF('Раздел 20'!Z29&lt;='Раздел 20'!P29,0,1)</f>
        <v>0</v>
      </c>
    </row>
    <row r="672" spans="1:8" ht="12.75" x14ac:dyDescent="0.2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726</v>
      </c>
      <c r="H672" s="109">
        <f>IF('Раздел 20'!Z30&lt;='Раздел 20'!P30,0,1)</f>
        <v>0</v>
      </c>
    </row>
    <row r="673" spans="1:10" ht="12.75" x14ac:dyDescent="0.2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727</v>
      </c>
      <c r="H673" s="109">
        <f>IF('Раздел 20'!Z31&lt;='Раздел 20'!P31,0,1)</f>
        <v>0</v>
      </c>
    </row>
    <row r="674" spans="1:10" ht="12.75" x14ac:dyDescent="0.2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728</v>
      </c>
      <c r="H674" s="109">
        <f>IF('Раздел 20'!Z32&lt;='Раздел 20'!P32,0,1)</f>
        <v>0</v>
      </c>
    </row>
    <row r="675" spans="1:10" ht="12.75" x14ac:dyDescent="0.2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729</v>
      </c>
      <c r="H675" s="109">
        <f>IF('Раздел 20'!Z33&lt;='Раздел 20'!P33,0,1)</f>
        <v>0</v>
      </c>
    </row>
    <row r="676" spans="1:10" ht="12.75" x14ac:dyDescent="0.2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730</v>
      </c>
      <c r="H676" s="109">
        <f>IF('Раздел 20'!Z34&lt;='Раздел 20'!P34,0,1)</f>
        <v>0</v>
      </c>
    </row>
    <row r="677" spans="1:10" ht="12.75" x14ac:dyDescent="0.2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731</v>
      </c>
      <c r="H677" s="109">
        <f>IF('Раздел 20'!Z35&lt;='Раздел 20'!P35,0,1)</f>
        <v>0</v>
      </c>
    </row>
    <row r="678" spans="1:10" ht="12.75" x14ac:dyDescent="0.2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10" ht="12.75" x14ac:dyDescent="0.2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732</v>
      </c>
      <c r="H679" s="109">
        <f>IF('Раздел 21'!P35=SUM('Раздел 21'!P21:P34),0,1)</f>
        <v>0</v>
      </c>
    </row>
    <row r="680" spans="1:10" ht="12.75" x14ac:dyDescent="0.2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733</v>
      </c>
      <c r="H680" s="109">
        <f>IF('Раздел 21'!Q35=SUM('Раздел 21'!Q21:Q34),0,1)</f>
        <v>0</v>
      </c>
    </row>
    <row r="681" spans="1:10" ht="12.75" x14ac:dyDescent="0.2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734</v>
      </c>
      <c r="H681" s="109">
        <f>IF('Раздел 21'!R35=SUM('Раздел 21'!R21:R34),0,1)</f>
        <v>0</v>
      </c>
    </row>
    <row r="682" spans="1:10" ht="12.75" x14ac:dyDescent="0.2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735</v>
      </c>
      <c r="H682" s="109">
        <f>IF('Раздел 21'!S35=SUM('Раздел 21'!S21:S34),0,1)</f>
        <v>0</v>
      </c>
    </row>
    <row r="683" spans="1:10" ht="12.75" x14ac:dyDescent="0.2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736</v>
      </c>
      <c r="H683" s="109">
        <f>IF('Раздел 21'!T35=SUM('Раздел 21'!T21:T34),0,1)</f>
        <v>0</v>
      </c>
    </row>
    <row r="684" spans="1:10" ht="12.75" x14ac:dyDescent="0.2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737</v>
      </c>
      <c r="H684" s="109">
        <f>IF('Раздел 21'!U35=SUM('Раздел 21'!U21:U34),0,1)</f>
        <v>0</v>
      </c>
    </row>
    <row r="685" spans="1:10" ht="12.75" x14ac:dyDescent="0.2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738</v>
      </c>
      <c r="H685" s="109">
        <f>IF('Раздел 21'!V35=SUM('Раздел 21'!V21:V34),0,1)</f>
        <v>0</v>
      </c>
    </row>
    <row r="686" spans="1:10" ht="12.75" x14ac:dyDescent="0.2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739</v>
      </c>
      <c r="H686" s="109">
        <f>IF('Раздел 21'!W35=SUM('Раздел 21'!W21:W34),0,1)</f>
        <v>0</v>
      </c>
    </row>
    <row r="687" spans="1:10" ht="12.75" x14ac:dyDescent="0.2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740</v>
      </c>
      <c r="H687" s="109">
        <f>IF('Раздел 21'!X35=SUM('Раздел 21'!X21:X34),0,1)</f>
        <v>0</v>
      </c>
    </row>
    <row r="688" spans="1:10" ht="12.75" x14ac:dyDescent="0.2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741</v>
      </c>
      <c r="H688" s="109">
        <f>IF('Раздел 21'!Y35=SUM('Раздел 21'!Y21:Y34),0,1)</f>
        <v>0</v>
      </c>
      <c r="J688" s="109"/>
    </row>
    <row r="689" spans="1:8" ht="12.75" x14ac:dyDescent="0.2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742</v>
      </c>
      <c r="H689" s="109">
        <f>IF('Раздел 21'!Z35=SUM('Раздел 21'!Z21:Z34),0,1)</f>
        <v>0</v>
      </c>
    </row>
    <row r="690" spans="1:8" ht="12.75" x14ac:dyDescent="0.2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743</v>
      </c>
      <c r="H690" s="109">
        <f>IF('Раздел 21'!Q21=SUM('Раздел 21'!R21:Y21),0,1)</f>
        <v>0</v>
      </c>
    </row>
    <row r="691" spans="1:8" ht="12.75" x14ac:dyDescent="0.2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744</v>
      </c>
      <c r="H691" s="109">
        <f>IF('Раздел 21'!Q22=SUM('Раздел 21'!R22:Y22),0,1)</f>
        <v>0</v>
      </c>
    </row>
    <row r="692" spans="1:8" ht="12.75" x14ac:dyDescent="0.2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745</v>
      </c>
      <c r="H692" s="109">
        <f>IF('Раздел 21'!Q23=SUM('Раздел 21'!R23:Y23),0,1)</f>
        <v>0</v>
      </c>
    </row>
    <row r="693" spans="1:8" ht="12.75" x14ac:dyDescent="0.2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746</v>
      </c>
      <c r="H693" s="109">
        <f>IF('Раздел 21'!Q24=SUM('Раздел 21'!R24:Y24),0,1)</f>
        <v>0</v>
      </c>
    </row>
    <row r="694" spans="1:8" ht="12.75" x14ac:dyDescent="0.2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747</v>
      </c>
      <c r="H694" s="109">
        <f>IF('Раздел 21'!Q25=SUM('Раздел 21'!R25:Y25),0,1)</f>
        <v>0</v>
      </c>
    </row>
    <row r="695" spans="1:8" ht="12.75" x14ac:dyDescent="0.2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748</v>
      </c>
      <c r="H695" s="109">
        <f>IF('Раздел 21'!Q26=SUM('Раздел 21'!R26:Y26),0,1)</f>
        <v>0</v>
      </c>
    </row>
    <row r="696" spans="1:8" ht="12.75" x14ac:dyDescent="0.2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749</v>
      </c>
      <c r="H696" s="109">
        <f>IF('Раздел 21'!Q27=SUM('Раздел 21'!R27:Y27),0,1)</f>
        <v>0</v>
      </c>
    </row>
    <row r="697" spans="1:8" ht="12.75" x14ac:dyDescent="0.2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750</v>
      </c>
      <c r="H697" s="109">
        <f>IF('Раздел 21'!Q28=SUM('Раздел 21'!R28:Y28),0,1)</f>
        <v>0</v>
      </c>
    </row>
    <row r="698" spans="1:8" ht="12.75" x14ac:dyDescent="0.2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751</v>
      </c>
      <c r="H698" s="109">
        <f>IF('Раздел 21'!Q29=SUM('Раздел 21'!R29:Y29),0,1)</f>
        <v>0</v>
      </c>
    </row>
    <row r="699" spans="1:8" ht="12.75" x14ac:dyDescent="0.2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784</v>
      </c>
      <c r="H699" s="109">
        <f>IF('Раздел 21'!Q30=SUM('Раздел 21'!R30:Y30),0,1)</f>
        <v>0</v>
      </c>
    </row>
    <row r="700" spans="1:8" ht="12.75" x14ac:dyDescent="0.2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785</v>
      </c>
      <c r="H700" s="109">
        <f>IF('Раздел 21'!Q31=SUM('Раздел 21'!R31:Y31),0,1)</f>
        <v>0</v>
      </c>
    </row>
    <row r="701" spans="1:8" ht="12.75" x14ac:dyDescent="0.2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786</v>
      </c>
      <c r="H701" s="109">
        <f>IF('Раздел 21'!Q32=SUM('Раздел 21'!R32:Y32),0,1)</f>
        <v>0</v>
      </c>
    </row>
    <row r="702" spans="1:8" ht="12.75" x14ac:dyDescent="0.2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787</v>
      </c>
      <c r="H702" s="109">
        <f>IF('Раздел 21'!Q33=SUM('Раздел 21'!R33:Y33),0,1)</f>
        <v>0</v>
      </c>
    </row>
    <row r="703" spans="1:8" ht="12.75" x14ac:dyDescent="0.2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788</v>
      </c>
      <c r="H703" s="109">
        <f>IF('Раздел 21'!Q34=SUM('Раздел 21'!R34:Y34),0,1)</f>
        <v>0</v>
      </c>
    </row>
    <row r="704" spans="1:8" ht="12.75" x14ac:dyDescent="0.2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789</v>
      </c>
      <c r="H704" s="109">
        <f>IF('Раздел 21'!Q35=SUM('Раздел 21'!R35:Y35),0,1)</f>
        <v>0</v>
      </c>
    </row>
    <row r="705" spans="1:8" ht="12.75" x14ac:dyDescent="0.2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792</v>
      </c>
      <c r="H705" s="109">
        <f>IF('Раздел 21'!Q21&lt;='Раздел 21'!P21,0,1)</f>
        <v>0</v>
      </c>
    </row>
    <row r="706" spans="1:8" ht="12.75" x14ac:dyDescent="0.2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793</v>
      </c>
      <c r="H706" s="109">
        <f>IF('Раздел 21'!Q22&lt;='Раздел 21'!P22,0,1)</f>
        <v>0</v>
      </c>
    </row>
    <row r="707" spans="1:8" ht="12.75" x14ac:dyDescent="0.2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794</v>
      </c>
      <c r="H707" s="109">
        <f>IF('Раздел 21'!Q23&lt;='Раздел 21'!P23,0,1)</f>
        <v>0</v>
      </c>
    </row>
    <row r="708" spans="1:8" ht="12.75" x14ac:dyDescent="0.2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795</v>
      </c>
      <c r="H708" s="109">
        <f>IF('Раздел 21'!Q24&lt;='Раздел 21'!P24,0,1)</f>
        <v>0</v>
      </c>
    </row>
    <row r="709" spans="1:8" ht="12.75" x14ac:dyDescent="0.2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796</v>
      </c>
      <c r="H709" s="109">
        <f>IF('Раздел 21'!Q25&lt;='Раздел 21'!P25,0,1)</f>
        <v>0</v>
      </c>
    </row>
    <row r="710" spans="1:8" ht="12.75" x14ac:dyDescent="0.2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797</v>
      </c>
      <c r="H710" s="109">
        <f>IF('Раздел 21'!Q26&lt;='Раздел 21'!P26,0,1)</f>
        <v>0</v>
      </c>
    </row>
    <row r="711" spans="1:8" ht="12.75" x14ac:dyDescent="0.2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798</v>
      </c>
      <c r="H711" s="109">
        <f>IF('Раздел 21'!Q27&lt;='Раздел 21'!P27,0,1)</f>
        <v>0</v>
      </c>
    </row>
    <row r="712" spans="1:8" ht="12.75" x14ac:dyDescent="0.2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799</v>
      </c>
      <c r="H712" s="109">
        <f>IF('Раздел 21'!Q28&lt;='Раздел 21'!P28,0,1)</f>
        <v>0</v>
      </c>
    </row>
    <row r="713" spans="1:8" ht="12.75" x14ac:dyDescent="0.2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800</v>
      </c>
      <c r="H713" s="109">
        <f>IF('Раздел 21'!Q29&lt;='Раздел 21'!P29,0,1)</f>
        <v>0</v>
      </c>
    </row>
    <row r="714" spans="1:8" ht="12.75" x14ac:dyDescent="0.2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801</v>
      </c>
      <c r="H714" s="109">
        <f>IF('Раздел 21'!Q30&lt;='Раздел 21'!P30,0,1)</f>
        <v>0</v>
      </c>
    </row>
    <row r="715" spans="1:8" ht="12.75" x14ac:dyDescent="0.2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802</v>
      </c>
      <c r="H715" s="109">
        <f>IF('Раздел 21'!Q31&lt;='Раздел 21'!P31,0,1)</f>
        <v>0</v>
      </c>
    </row>
    <row r="716" spans="1:8" ht="12.75" x14ac:dyDescent="0.2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803</v>
      </c>
      <c r="H716" s="109">
        <f>IF('Раздел 21'!Q32&lt;='Раздел 21'!P32,0,1)</f>
        <v>0</v>
      </c>
    </row>
    <row r="717" spans="1:8" ht="12.75" x14ac:dyDescent="0.2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804</v>
      </c>
      <c r="H717" s="109">
        <f>IF('Раздел 21'!Q33&lt;='Раздел 21'!P33,0,1)</f>
        <v>0</v>
      </c>
    </row>
    <row r="718" spans="1:8" ht="12.75" x14ac:dyDescent="0.2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805</v>
      </c>
      <c r="H718" s="109">
        <f>IF('Раздел 21'!Q34&lt;='Раздел 21'!P34,0,1)</f>
        <v>0</v>
      </c>
    </row>
    <row r="719" spans="1:8" ht="12.75" x14ac:dyDescent="0.2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791</v>
      </c>
      <c r="H719" s="109">
        <f>IF('Раздел 21'!Q35&lt;='Раздел 21'!P35,0,1)</f>
        <v>0</v>
      </c>
    </row>
    <row r="720" spans="1:8" ht="12.75" x14ac:dyDescent="0.2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790</v>
      </c>
      <c r="H720" s="109">
        <f>IF('Раздел 21'!Z21&lt;='Раздел 21'!P21,0,1)</f>
        <v>0</v>
      </c>
    </row>
    <row r="721" spans="1:8" ht="12.75" x14ac:dyDescent="0.2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806</v>
      </c>
      <c r="H721" s="109">
        <f>IF('Раздел 21'!Z22&lt;='Раздел 21'!P22,0,1)</f>
        <v>0</v>
      </c>
    </row>
    <row r="722" spans="1:8" ht="12.75" x14ac:dyDescent="0.2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807</v>
      </c>
      <c r="H722" s="109">
        <f>IF('Раздел 21'!Z23&lt;='Раздел 21'!P23,0,1)</f>
        <v>0</v>
      </c>
    </row>
    <row r="723" spans="1:8" ht="12.75" x14ac:dyDescent="0.2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808</v>
      </c>
      <c r="H723" s="109">
        <f>IF('Раздел 21'!Z24&lt;='Раздел 21'!P24,0,1)</f>
        <v>0</v>
      </c>
    </row>
    <row r="724" spans="1:8" ht="12.75" x14ac:dyDescent="0.2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820</v>
      </c>
      <c r="H724" s="109">
        <f>IF('Раздел 21'!Z25&lt;='Раздел 21'!P25,0,1)</f>
        <v>0</v>
      </c>
    </row>
    <row r="725" spans="1:8" ht="12.75" x14ac:dyDescent="0.2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821</v>
      </c>
      <c r="H725" s="109">
        <f>IF('Раздел 21'!Z26&lt;='Раздел 21'!P26,0,1)</f>
        <v>0</v>
      </c>
    </row>
    <row r="726" spans="1:8" ht="12.75" x14ac:dyDescent="0.2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822</v>
      </c>
      <c r="H726" s="109">
        <f>IF('Раздел 21'!Z27&lt;='Раздел 21'!P27,0,1)</f>
        <v>0</v>
      </c>
    </row>
    <row r="727" spans="1:8" ht="12.75" x14ac:dyDescent="0.2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823</v>
      </c>
      <c r="H727" s="109">
        <f>IF('Раздел 21'!Z28&lt;='Раздел 21'!P28,0,1)</f>
        <v>0</v>
      </c>
    </row>
    <row r="728" spans="1:8" ht="12.75" x14ac:dyDescent="0.2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824</v>
      </c>
      <c r="H728" s="109">
        <f>IF('Раздел 21'!Z29&lt;='Раздел 21'!P29,0,1)</f>
        <v>0</v>
      </c>
    </row>
    <row r="729" spans="1:8" ht="12.75" x14ac:dyDescent="0.2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825</v>
      </c>
      <c r="H729" s="109">
        <f>IF('Раздел 21'!Z30&lt;='Раздел 21'!P30,0,1)</f>
        <v>0</v>
      </c>
    </row>
    <row r="730" spans="1:8" ht="12.75" x14ac:dyDescent="0.2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826</v>
      </c>
      <c r="H730" s="109">
        <f>IF('Раздел 21'!Z31&lt;='Раздел 21'!P31,0,1)</f>
        <v>0</v>
      </c>
    </row>
    <row r="731" spans="1:8" ht="12.75" x14ac:dyDescent="0.2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827</v>
      </c>
      <c r="H731" s="109">
        <f>IF('Раздел 21'!Z32&lt;='Раздел 21'!P32,0,1)</f>
        <v>0</v>
      </c>
    </row>
    <row r="732" spans="1:8" ht="12.75" x14ac:dyDescent="0.2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828</v>
      </c>
      <c r="H732" s="109">
        <f>IF('Раздел 21'!Z33&lt;='Раздел 21'!P33,0,1)</f>
        <v>0</v>
      </c>
    </row>
    <row r="733" spans="1:8" ht="12.75" x14ac:dyDescent="0.2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829</v>
      </c>
      <c r="H733" s="109">
        <f>IF('Раздел 21'!Z34&lt;='Раздел 21'!P34,0,1)</f>
        <v>0</v>
      </c>
    </row>
    <row r="734" spans="1:8" ht="12.75" x14ac:dyDescent="0.2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830</v>
      </c>
      <c r="H734" s="109">
        <f>IF('Раздел 21'!Z35&lt;='Раздел 21'!P35,0,1)</f>
        <v>0</v>
      </c>
    </row>
    <row r="735" spans="1:8" ht="12.75" x14ac:dyDescent="0.2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 x14ac:dyDescent="0.2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831</v>
      </c>
      <c r="H736" s="109">
        <f>IF('Раздел 22'!P22&lt;='Раздел 22'!P21,0,1)</f>
        <v>0</v>
      </c>
    </row>
    <row r="737" spans="1:8" ht="12.75" x14ac:dyDescent="0.2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832</v>
      </c>
      <c r="H737" s="109">
        <f>IF('Раздел 22'!Q22&lt;='Раздел 22'!Q21,0,1)</f>
        <v>0</v>
      </c>
    </row>
    <row r="738" spans="1:8" ht="12.75" x14ac:dyDescent="0.2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431</v>
      </c>
      <c r="H738" s="109">
        <f>IF('Раздел 22'!R22&lt;='Раздел 22'!R21,0,1)</f>
        <v>0</v>
      </c>
    </row>
    <row r="739" spans="1:8" ht="12.75" x14ac:dyDescent="0.2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833</v>
      </c>
      <c r="H739" s="109">
        <f>IF('Раздел 22'!P24&lt;='Раздел 22'!P23,0,1)</f>
        <v>0</v>
      </c>
    </row>
    <row r="740" spans="1:8" ht="12.75" x14ac:dyDescent="0.2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834</v>
      </c>
      <c r="H740" s="109">
        <f>IF('Раздел 22'!Q24&lt;='Раздел 22'!Q23,0,1)</f>
        <v>0</v>
      </c>
    </row>
    <row r="741" spans="1:8" ht="12.75" x14ac:dyDescent="0.2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432</v>
      </c>
      <c r="H741" s="109">
        <f>IF('Раздел 22'!R24&lt;='Раздел 22'!R23,0,1)</f>
        <v>0</v>
      </c>
    </row>
    <row r="742" spans="1:8" ht="12.75" x14ac:dyDescent="0.2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835</v>
      </c>
      <c r="H742" s="109">
        <f>IF('Раздел 22'!P26&lt;='Раздел 22'!P25,0,1)</f>
        <v>0</v>
      </c>
    </row>
    <row r="743" spans="1:8" ht="12.75" x14ac:dyDescent="0.2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836</v>
      </c>
      <c r="H743" s="109">
        <f>IF('Раздел 22'!Q26&lt;='Раздел 22'!Q25,0,1)</f>
        <v>0</v>
      </c>
    </row>
    <row r="744" spans="1:8" ht="12.75" x14ac:dyDescent="0.2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433</v>
      </c>
      <c r="H744" s="109">
        <f>IF('Раздел 22'!R26&lt;='Раздел 22'!R25,0,1)</f>
        <v>0</v>
      </c>
    </row>
    <row r="745" spans="1:8" ht="12.75" x14ac:dyDescent="0.2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896</v>
      </c>
      <c r="H745" s="109">
        <f>IF('Раздел 22'!P25&lt;=SUM('Раздел 22'!P21,'Раздел 22'!P23),0,1)</f>
        <v>0</v>
      </c>
    </row>
    <row r="746" spans="1:8" ht="12.75" x14ac:dyDescent="0.2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897</v>
      </c>
      <c r="H746" s="109">
        <f>IF('Раздел 22'!Q25&lt;=SUM('Раздел 22'!Q21,'Раздел 22'!Q23),0,1)</f>
        <v>0</v>
      </c>
    </row>
    <row r="747" spans="1:8" ht="12.75" x14ac:dyDescent="0.2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898</v>
      </c>
      <c r="H747" s="109">
        <f>IF('Раздел 22'!R25&lt;=SUM('Раздел 22'!R21,'Раздел 22'!R23),0,1)</f>
        <v>0</v>
      </c>
    </row>
    <row r="748" spans="1:8" ht="12.75" x14ac:dyDescent="0.2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893</v>
      </c>
      <c r="H748" s="109">
        <f>IF('Раздел 22'!P26&lt;=SUM('Раздел 22'!P22,'Раздел 22'!P24),0,1)</f>
        <v>0</v>
      </c>
    </row>
    <row r="749" spans="1:8" ht="12.75" x14ac:dyDescent="0.2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894</v>
      </c>
      <c r="H749" s="109">
        <f>IF('Раздел 22'!Q26&lt;=SUM('Раздел 22'!Q22,'Раздел 22'!Q24),0,1)</f>
        <v>0</v>
      </c>
    </row>
    <row r="750" spans="1:8" ht="12.75" x14ac:dyDescent="0.2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895</v>
      </c>
      <c r="H750" s="109">
        <f>IF('Раздел 22'!R26&lt;=SUM('Раздел 22'!R22,'Раздел 22'!R24),0,1)</f>
        <v>0</v>
      </c>
    </row>
    <row r="751" spans="1:8" ht="12.75" x14ac:dyDescent="0.2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887</v>
      </c>
      <c r="H751" s="109">
        <f>IF('Раздел 22'!Q21&lt;='Раздел 22'!P21,0,1)</f>
        <v>0</v>
      </c>
    </row>
    <row r="752" spans="1:8" ht="12.75" x14ac:dyDescent="0.2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888</v>
      </c>
      <c r="H752" s="109">
        <f>IF('Раздел 22'!Q22&lt;='Раздел 22'!P22,0,1)</f>
        <v>0</v>
      </c>
    </row>
    <row r="753" spans="1:8" ht="12.75" x14ac:dyDescent="0.2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889</v>
      </c>
      <c r="H753" s="109">
        <f>IF('Раздел 22'!Q23&lt;='Раздел 22'!P23,0,1)</f>
        <v>0</v>
      </c>
    </row>
    <row r="754" spans="1:8" ht="12.75" x14ac:dyDescent="0.2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890</v>
      </c>
      <c r="H754" s="109">
        <f>IF('Раздел 22'!Q24&lt;='Раздел 22'!P24,0,1)</f>
        <v>0</v>
      </c>
    </row>
    <row r="755" spans="1:8" ht="12.75" x14ac:dyDescent="0.2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891</v>
      </c>
      <c r="H755" s="109">
        <f>IF('Раздел 22'!Q25&lt;='Раздел 22'!P25,0,1)</f>
        <v>0</v>
      </c>
    </row>
    <row r="756" spans="1:8" ht="12.75" x14ac:dyDescent="0.2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892</v>
      </c>
      <c r="H756" s="109">
        <f>IF('Раздел 22'!Q26&lt;='Раздел 22'!P26,0,1)</f>
        <v>0</v>
      </c>
    </row>
    <row r="757" spans="1:8" ht="12.75" x14ac:dyDescent="0.2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0</v>
      </c>
      <c r="F757" s="108"/>
      <c r="G757" s="108"/>
      <c r="H757" s="110">
        <f>SUM(H758:H853)</f>
        <v>0</v>
      </c>
    </row>
    <row r="758" spans="1:8" ht="12.75" x14ac:dyDescent="0.2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837</v>
      </c>
      <c r="H758" s="109">
        <f>IF('Раздел 4'!Q21=SUM('Раздел 1'!P21,'Раздел 1'!P23,'Раздел 1'!P25),0,1)</f>
        <v>0</v>
      </c>
    </row>
    <row r="759" spans="1:8" ht="12.75" x14ac:dyDescent="0.2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850</v>
      </c>
      <c r="H759" s="109">
        <f>IF(SUM('Раздел 4'!Q22:Q23)=SUM('Раздел 1'!Q22,'Раздел 1'!Q24,'Раздел 1'!Q26),0,1)</f>
        <v>0</v>
      </c>
    </row>
    <row r="760" spans="1:8" ht="12.75" x14ac:dyDescent="0.2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851</v>
      </c>
      <c r="H760" s="109">
        <f>IF('Раздел 4'!Q24=SUM('Раздел 1'!R22,'Раздел 1'!R24,'Раздел 1'!R26),0,1)</f>
        <v>0</v>
      </c>
    </row>
    <row r="761" spans="1:8" ht="12.75" x14ac:dyDescent="0.2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852</v>
      </c>
      <c r="H761" s="109">
        <f>IF('Раздел 4'!Q25=SUM('Раздел 1'!S22,'Раздел 1'!S24,'Раздел 1'!S26),0,1)</f>
        <v>0</v>
      </c>
    </row>
    <row r="762" spans="1:8" ht="12.75" x14ac:dyDescent="0.2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853</v>
      </c>
      <c r="H762" s="109">
        <f>IF('Раздел 4'!Q26=SUM('Раздел 1'!T21,'Раздел 1'!T23,'Раздел 1'!T25),0,1)</f>
        <v>0</v>
      </c>
    </row>
    <row r="763" spans="1:8" ht="12.75" x14ac:dyDescent="0.2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854</v>
      </c>
      <c r="H763" s="109">
        <f>IF(SUM('Раздел 4'!Q27:Q31)=SUM('Раздел 1'!U21,'Раздел 1'!U23,'Раздел 1'!U25),0,1)</f>
        <v>0</v>
      </c>
    </row>
    <row r="764" spans="1:8" ht="12.75" x14ac:dyDescent="0.2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855</v>
      </c>
      <c r="H764" s="109">
        <f>IF(SUM('Раздел 4'!Q32:Q34)=SUM('Раздел 1'!V21,'Раздел 1'!V23,'Раздел 1'!V25),0,1)</f>
        <v>0</v>
      </c>
    </row>
    <row r="765" spans="1:8" ht="12.75" x14ac:dyDescent="0.2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856</v>
      </c>
      <c r="H765" s="109">
        <f>IF('Раздел 4'!Q35=SUM('Раздел 1'!W21,'Раздел 1'!W23,'Раздел 1'!W25),0,1)</f>
        <v>0</v>
      </c>
    </row>
    <row r="766" spans="1:8" ht="12.75" x14ac:dyDescent="0.2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857</v>
      </c>
      <c r="H766" s="109">
        <f>IF('Раздел 3'!P21&lt;=SUM('Раздел 4'!P21:P26),0,1)</f>
        <v>0</v>
      </c>
    </row>
    <row r="767" spans="1:8" ht="12.75" x14ac:dyDescent="0.2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858</v>
      </c>
      <c r="H767" s="109">
        <f>IF('Раздел 3'!P22&lt;=SUM('Раздел 4'!P27:P31),0,1)</f>
        <v>0</v>
      </c>
    </row>
    <row r="768" spans="1:8" ht="12.75" x14ac:dyDescent="0.2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859</v>
      </c>
      <c r="H768" s="109">
        <f>IF('Раздел 3'!P23&lt;=SUM('Раздел 4'!P32:P34),0,1)</f>
        <v>0</v>
      </c>
    </row>
    <row r="769" spans="1:8" ht="12.75" x14ac:dyDescent="0.2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10</v>
      </c>
      <c r="H769" s="109">
        <f>IF('Раздел 4'!P35&gt;='Раздел 3'!P24,0,1)</f>
        <v>0</v>
      </c>
    </row>
    <row r="770" spans="1:8" ht="12.75" x14ac:dyDescent="0.2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 x14ac:dyDescent="0.2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12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 x14ac:dyDescent="0.2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13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 x14ac:dyDescent="0.2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14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 x14ac:dyDescent="0.2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875</v>
      </c>
      <c r="H774" s="109">
        <f>IF('Раздел 4'!Q35='Раздел 5'!P40,0,1)</f>
        <v>0</v>
      </c>
    </row>
    <row r="775" spans="1:8" ht="12.75" x14ac:dyDescent="0.2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876</v>
      </c>
      <c r="H775" s="109">
        <f>IF('Раздел 4'!T35='Раздел 5'!Q40,0,1)</f>
        <v>0</v>
      </c>
    </row>
    <row r="776" spans="1:8" ht="12.75" x14ac:dyDescent="0.2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877</v>
      </c>
      <c r="H776" s="109">
        <f>IF('Раздел 5'!R40='Раздел 4'!Q21,0,1)</f>
        <v>0</v>
      </c>
    </row>
    <row r="777" spans="1:8" ht="12.75" x14ac:dyDescent="0.2">
      <c r="A777" s="106">
        <f t="shared" ref="A777:A840" si="7">P_3</f>
        <v>609535</v>
      </c>
      <c r="B777" s="106">
        <v>23</v>
      </c>
      <c r="C777" s="106">
        <v>20</v>
      </c>
      <c r="D777" s="106">
        <v>20</v>
      </c>
      <c r="E777" s="7" t="s">
        <v>878</v>
      </c>
      <c r="H777" s="109">
        <f>IF('Раздел 5'!S40=SUM('Раздел 4'!Q22:Q23),0,1)</f>
        <v>0</v>
      </c>
    </row>
    <row r="778" spans="1:8" ht="12.75" x14ac:dyDescent="0.2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879</v>
      </c>
      <c r="H778" s="109">
        <f>IF('Раздел 5'!T40='Раздел 4'!Q31,0,1)</f>
        <v>0</v>
      </c>
    </row>
    <row r="779" spans="1:8" ht="12.75" x14ac:dyDescent="0.2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880</v>
      </c>
      <c r="H779" s="109">
        <f>IF('Раздел 5'!U40=SUM('Раздел 4'!Q32:Q34),0,1)</f>
        <v>0</v>
      </c>
    </row>
    <row r="780" spans="1:8" ht="12.75" x14ac:dyDescent="0.2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37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 x14ac:dyDescent="0.2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38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 x14ac:dyDescent="0.2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39</v>
      </c>
      <c r="H782" s="109">
        <f>IF('МТБ школы'!P38&lt;=SUM('Раздел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 x14ac:dyDescent="0.2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40</v>
      </c>
      <c r="H783" s="109">
        <f>IF('Раздел 19'!S21='Раздел 2'!P50,0,1)</f>
        <v>0</v>
      </c>
    </row>
    <row r="784" spans="1:8" ht="12.75" x14ac:dyDescent="0.2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41</v>
      </c>
      <c r="H784" s="109">
        <f>IF('Раздел 19'!P21='Раздел 20'!Z35,0,1)</f>
        <v>0</v>
      </c>
    </row>
    <row r="785" spans="1:8" ht="12.75" x14ac:dyDescent="0.2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42</v>
      </c>
      <c r="H785" s="109">
        <f>IF('Раздел 19'!P21&lt;='Раздел 20'!P35,0,1)</f>
        <v>0</v>
      </c>
    </row>
    <row r="786" spans="1:8" ht="12.75" x14ac:dyDescent="0.2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43</v>
      </c>
      <c r="H786" s="109">
        <f>IF('Раздел 19'!Q21&lt;='Раздел 20'!P35,0,1)</f>
        <v>0</v>
      </c>
    </row>
    <row r="787" spans="1:8" ht="12.75" x14ac:dyDescent="0.2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44</v>
      </c>
      <c r="H787" s="109">
        <f>IF('Раздел 19'!R21&lt;='Раздел 20'!P35,0,1)</f>
        <v>0</v>
      </c>
    </row>
    <row r="788" spans="1:8" ht="12.75" x14ac:dyDescent="0.2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51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 x14ac:dyDescent="0.2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52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 x14ac:dyDescent="0.2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53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 x14ac:dyDescent="0.2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54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 x14ac:dyDescent="0.2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55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 x14ac:dyDescent="0.2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56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 x14ac:dyDescent="0.2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57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 x14ac:dyDescent="0.2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58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 x14ac:dyDescent="0.2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59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 x14ac:dyDescent="0.2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60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 x14ac:dyDescent="0.2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61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 x14ac:dyDescent="0.2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62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 x14ac:dyDescent="0.2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63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 x14ac:dyDescent="0.2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64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 x14ac:dyDescent="0.2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65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 x14ac:dyDescent="0.2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45</v>
      </c>
      <c r="H803" s="109">
        <f>IF('Раздел 22'!P21&lt;='Раздел 4'!P40,0,1)</f>
        <v>0</v>
      </c>
    </row>
    <row r="804" spans="1:8" ht="12.75" x14ac:dyDescent="0.2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46</v>
      </c>
      <c r="H804" s="109">
        <f>IF('Раздел 22'!P22&lt;='Раздел 4'!P41,0,1)</f>
        <v>0</v>
      </c>
    </row>
    <row r="805" spans="1:8" ht="12.75" x14ac:dyDescent="0.2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47</v>
      </c>
      <c r="H805" s="109">
        <f>IF('Раздел 22'!P23&lt;='Раздел 4'!P42,0,1)</f>
        <v>0</v>
      </c>
    </row>
    <row r="806" spans="1:8" ht="12.75" x14ac:dyDescent="0.2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48</v>
      </c>
      <c r="H806" s="109">
        <f>IF('Раздел 22'!P24&lt;='Раздел 4'!P43,0,1)</f>
        <v>0</v>
      </c>
    </row>
    <row r="807" spans="1:8" ht="12.75" x14ac:dyDescent="0.2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49</v>
      </c>
      <c r="H807" s="109">
        <f>IF('Раздел 22'!P25&lt;='Раздел 4'!P44,0,1)</f>
        <v>0</v>
      </c>
    </row>
    <row r="808" spans="1:8" ht="12.75" x14ac:dyDescent="0.2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50</v>
      </c>
      <c r="H808" s="109">
        <f>IF('Раздел 22'!P26&lt;='Раздел 4'!P45,0,1)</f>
        <v>0</v>
      </c>
    </row>
    <row r="809" spans="1:8" s="168" customFormat="1" ht="12.75" x14ac:dyDescent="0.2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423</v>
      </c>
      <c r="H809" s="170">
        <f>IF('Раздел 22'!R21&lt;='Раздел 4'!P40,0,1)</f>
        <v>0</v>
      </c>
    </row>
    <row r="810" spans="1:8" s="168" customFormat="1" ht="12.75" x14ac:dyDescent="0.2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424</v>
      </c>
      <c r="H810" s="170">
        <f>IF('Раздел 22'!R22&lt;='Раздел 4'!P41,0,1)</f>
        <v>0</v>
      </c>
    </row>
    <row r="811" spans="1:8" s="168" customFormat="1" ht="12.75" x14ac:dyDescent="0.2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425</v>
      </c>
      <c r="H811" s="170">
        <f>IF('Раздел 22'!R23&lt;='Раздел 4'!P42,0,1)</f>
        <v>0</v>
      </c>
    </row>
    <row r="812" spans="1:8" s="168" customFormat="1" ht="12.75" x14ac:dyDescent="0.2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882</v>
      </c>
      <c r="H812" s="170">
        <f>IF('Раздел 22'!R24&lt;='Раздел 4'!P43,0,1)</f>
        <v>0</v>
      </c>
    </row>
    <row r="813" spans="1:8" s="168" customFormat="1" ht="12.75" x14ac:dyDescent="0.2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883</v>
      </c>
      <c r="H813" s="170">
        <f>IF('Раздел 22'!R25&lt;='Раздел 4'!P44,0,1)</f>
        <v>0</v>
      </c>
    </row>
    <row r="814" spans="1:8" s="168" customFormat="1" ht="12.75" x14ac:dyDescent="0.2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428</v>
      </c>
      <c r="H814" s="170">
        <f>IF('Раздел 22'!R26&lt;='Раздел 4'!P45,0,1)</f>
        <v>0</v>
      </c>
    </row>
    <row r="815" spans="1:8" ht="12.75" x14ac:dyDescent="0.2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247</v>
      </c>
      <c r="H815" s="109">
        <f>IF('Раздел 19'!P22&lt;='Раздел 4'!V35,0,1)</f>
        <v>0</v>
      </c>
    </row>
    <row r="816" spans="1:8" ht="12.75" x14ac:dyDescent="0.2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248</v>
      </c>
      <c r="H816" s="109">
        <f>IF('Раздел 19'!P23&lt;='Раздел 4'!X35,0,1)</f>
        <v>0</v>
      </c>
    </row>
    <row r="817" spans="1:8" ht="12.75" x14ac:dyDescent="0.2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249</v>
      </c>
      <c r="H817" s="109">
        <f>IF('Раздел 19'!P24&lt;='Раздел 4'!Z35,0,1)</f>
        <v>0</v>
      </c>
    </row>
    <row r="818" spans="1:8" ht="12.75" x14ac:dyDescent="0.2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250</v>
      </c>
      <c r="H818" s="109">
        <f>IF('Раздел 19'!P25&lt;='Раздел 4'!AB35,0,1)</f>
        <v>0</v>
      </c>
    </row>
    <row r="819" spans="1:8" ht="12.75" x14ac:dyDescent="0.2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251</v>
      </c>
      <c r="H819" s="109">
        <f>IF('Раздел 19'!P26&lt;='Раздел 4'!AD35,0,1)</f>
        <v>0</v>
      </c>
    </row>
    <row r="820" spans="1:8" ht="12.75" x14ac:dyDescent="0.2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252</v>
      </c>
      <c r="H820" s="109">
        <f>IF('Раздел 19'!P27&lt;='Раздел 4'!AF35,0,1)</f>
        <v>0</v>
      </c>
    </row>
    <row r="821" spans="1:8" ht="12.75" x14ac:dyDescent="0.2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253</v>
      </c>
      <c r="H821" s="109">
        <f>IF('Раздел 19'!P28&lt;='Раздел 4'!AH35,0,1)</f>
        <v>0</v>
      </c>
    </row>
    <row r="822" spans="1:8" ht="12.75" x14ac:dyDescent="0.2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254</v>
      </c>
      <c r="H822" s="109">
        <f>IF('Раздел 19'!P29&lt;='Раздел 4'!AJ35,0,1)</f>
        <v>0</v>
      </c>
    </row>
    <row r="823" spans="1:8" ht="12.75" x14ac:dyDescent="0.2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255</v>
      </c>
      <c r="H823" s="109">
        <f>IF('Раздел 19'!Q22&lt;='Раздел 4'!V35,0,1)</f>
        <v>0</v>
      </c>
    </row>
    <row r="824" spans="1:8" ht="12.75" x14ac:dyDescent="0.2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256</v>
      </c>
      <c r="H824" s="109">
        <f>IF('Раздел 19'!Q23&lt;='Раздел 4'!X35,0,1)</f>
        <v>0</v>
      </c>
    </row>
    <row r="825" spans="1:8" ht="12.75" x14ac:dyDescent="0.2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257</v>
      </c>
      <c r="H825" s="109">
        <f>IF('Раздел 19'!Q24&lt;='Раздел 4'!Z35,0,1)</f>
        <v>0</v>
      </c>
    </row>
    <row r="826" spans="1:8" ht="12.75" x14ac:dyDescent="0.2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258</v>
      </c>
      <c r="H826" s="109">
        <f>IF('Раздел 19'!Q25&lt;='Раздел 4'!AB35,0,1)</f>
        <v>0</v>
      </c>
    </row>
    <row r="827" spans="1:8" ht="12.75" x14ac:dyDescent="0.2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259</v>
      </c>
      <c r="H827" s="109">
        <f>IF('Раздел 19'!Q26&lt;='Раздел 4'!AD35,0,1)</f>
        <v>0</v>
      </c>
    </row>
    <row r="828" spans="1:8" ht="12.75" x14ac:dyDescent="0.2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260</v>
      </c>
      <c r="H828" s="109">
        <f>IF('Раздел 19'!Q27&lt;='Раздел 4'!AF35,0,1)</f>
        <v>0</v>
      </c>
    </row>
    <row r="829" spans="1:8" ht="12.75" x14ac:dyDescent="0.2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261</v>
      </c>
      <c r="H829" s="109">
        <f>IF('Раздел 19'!Q28&lt;='Раздел 4'!AH35,0,1)</f>
        <v>0</v>
      </c>
    </row>
    <row r="830" spans="1:8" ht="12.75" x14ac:dyDescent="0.2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262</v>
      </c>
      <c r="H830" s="109">
        <f>IF('Раздел 19'!Q29&lt;='Раздел 4'!AJ35,0,1)</f>
        <v>0</v>
      </c>
    </row>
    <row r="831" spans="1:8" ht="12.75" x14ac:dyDescent="0.2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263</v>
      </c>
      <c r="H831" s="109">
        <f>IF('Раздел 19'!R22&lt;='Раздел 4'!V35,0,1)</f>
        <v>0</v>
      </c>
    </row>
    <row r="832" spans="1:8" ht="12.75" x14ac:dyDescent="0.2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264</v>
      </c>
      <c r="H832" s="109">
        <f>IF('Раздел 19'!R23&lt;='Раздел 4'!X35,0,1)</f>
        <v>0</v>
      </c>
    </row>
    <row r="833" spans="1:8" ht="12.75" x14ac:dyDescent="0.2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265</v>
      </c>
      <c r="H833" s="109">
        <f>IF('Раздел 19'!R24&lt;='Раздел 4'!Z35,0,1)</f>
        <v>0</v>
      </c>
    </row>
    <row r="834" spans="1:8" ht="12.75" x14ac:dyDescent="0.2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266</v>
      </c>
      <c r="H834" s="109">
        <f>IF('Раздел 19'!R25&lt;='Раздел 4'!AB35,0,1)</f>
        <v>0</v>
      </c>
    </row>
    <row r="835" spans="1:8" ht="12.75" x14ac:dyDescent="0.2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267</v>
      </c>
      <c r="H835" s="109">
        <f>IF('Раздел 19'!R26&lt;='Раздел 4'!AD35,0,1)</f>
        <v>0</v>
      </c>
    </row>
    <row r="836" spans="1:8" ht="12.75" x14ac:dyDescent="0.2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268</v>
      </c>
      <c r="H836" s="109">
        <f>IF('Раздел 19'!R27&lt;='Раздел 4'!AF35,0,1)</f>
        <v>0</v>
      </c>
    </row>
    <row r="837" spans="1:8" ht="12.75" x14ac:dyDescent="0.2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269</v>
      </c>
      <c r="H837" s="109">
        <f>IF('Раздел 19'!R28&lt;='Раздел 4'!AH35,0,1)</f>
        <v>0</v>
      </c>
    </row>
    <row r="838" spans="1:8" ht="12.75" x14ac:dyDescent="0.2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270</v>
      </c>
      <c r="H838" s="109">
        <f>IF('Раздел 19'!R29&lt;='Раздел 4'!AJ35,0,1)</f>
        <v>0</v>
      </c>
    </row>
    <row r="839" spans="1:8" ht="12.75" x14ac:dyDescent="0.2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1502</v>
      </c>
      <c r="H839" s="109">
        <f>IF('Раздел 21'!P21='Раздел 4'!Q21,0,1)</f>
        <v>0</v>
      </c>
    </row>
    <row r="840" spans="1:8" ht="12.75" x14ac:dyDescent="0.2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1503</v>
      </c>
      <c r="H840" s="109">
        <f>IF('Раздел 21'!P22='Раздел 4'!Q22,0,1)</f>
        <v>0</v>
      </c>
    </row>
    <row r="841" spans="1:8" ht="12.75" x14ac:dyDescent="0.2">
      <c r="A841" s="106">
        <f t="shared" ref="A841:A853" si="8">P_3</f>
        <v>609535</v>
      </c>
      <c r="B841" s="106">
        <v>23</v>
      </c>
      <c r="C841" s="106">
        <v>84</v>
      </c>
      <c r="D841" s="106">
        <v>84</v>
      </c>
      <c r="E841" s="7" t="s">
        <v>1504</v>
      </c>
      <c r="H841" s="109">
        <f>IF('Раздел 21'!P23='Раздел 4'!Q23,0,1)</f>
        <v>0</v>
      </c>
    </row>
    <row r="842" spans="1:8" ht="12.75" x14ac:dyDescent="0.2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1505</v>
      </c>
      <c r="H842" s="109">
        <f>IF('Раздел 21'!P24='Раздел 4'!Q24,0,1)</f>
        <v>0</v>
      </c>
    </row>
    <row r="843" spans="1:8" ht="12.75" x14ac:dyDescent="0.2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1506</v>
      </c>
      <c r="H843" s="109">
        <f>IF('Раздел 21'!P25='Раздел 4'!Q25,0,1)</f>
        <v>0</v>
      </c>
    </row>
    <row r="844" spans="1:8" ht="12.75" x14ac:dyDescent="0.2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1507</v>
      </c>
      <c r="H844" s="109">
        <f>IF('Раздел 21'!P26='Раздел 4'!Q26,0,1)</f>
        <v>0</v>
      </c>
    </row>
    <row r="845" spans="1:8" ht="12.75" x14ac:dyDescent="0.2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1508</v>
      </c>
      <c r="H845" s="109">
        <f>IF('Раздел 21'!P27='Раздел 4'!Q27,0,1)</f>
        <v>0</v>
      </c>
    </row>
    <row r="846" spans="1:8" ht="12.75" x14ac:dyDescent="0.2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1509</v>
      </c>
      <c r="H846" s="109">
        <f>IF('Раздел 21'!P28='Раздел 4'!Q28,0,1)</f>
        <v>0</v>
      </c>
    </row>
    <row r="847" spans="1:8" ht="12.75" x14ac:dyDescent="0.2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1510</v>
      </c>
      <c r="H847" s="109">
        <f>IF('Раздел 21'!P29='Раздел 4'!Q29,0,1)</f>
        <v>0</v>
      </c>
    </row>
    <row r="848" spans="1:8" ht="12.75" x14ac:dyDescent="0.2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1511</v>
      </c>
      <c r="H848" s="109">
        <f>IF('Раздел 21'!P30='Раздел 4'!Q30,0,1)</f>
        <v>0</v>
      </c>
    </row>
    <row r="849" spans="1:8" ht="12.75" x14ac:dyDescent="0.2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1512</v>
      </c>
      <c r="H849" s="109">
        <f>IF('Раздел 21'!P31='Раздел 4'!Q31,0,1)</f>
        <v>0</v>
      </c>
    </row>
    <row r="850" spans="1:8" ht="12.75" x14ac:dyDescent="0.2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1513</v>
      </c>
      <c r="H850" s="109">
        <f>IF('Раздел 21'!P32='Раздел 4'!Q32,0,1)</f>
        <v>0</v>
      </c>
    </row>
    <row r="851" spans="1:8" ht="12.75" x14ac:dyDescent="0.2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1514</v>
      </c>
      <c r="H851" s="109">
        <f>IF('Раздел 21'!P33='Раздел 4'!Q33,0,1)</f>
        <v>0</v>
      </c>
    </row>
    <row r="852" spans="1:8" ht="12.75" x14ac:dyDescent="0.2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1515</v>
      </c>
      <c r="H852" s="109">
        <f>IF('Раздел 21'!P34='Раздел 4'!Q34,0,1)</f>
        <v>0</v>
      </c>
    </row>
    <row r="853" spans="1:8" ht="12.75" x14ac:dyDescent="0.2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1516</v>
      </c>
      <c r="H853" s="109">
        <f>IF('Раздел 21'!P35='Раздел 4'!Q35,0,1)</f>
        <v>0</v>
      </c>
    </row>
    <row r="854" spans="1:8" ht="12.75" x14ac:dyDescent="0.2">
      <c r="E854" s="7"/>
      <c r="H854" s="109"/>
    </row>
    <row r="855" spans="1:8" ht="12.75" x14ac:dyDescent="0.2">
      <c r="E855" s="7"/>
      <c r="H855" s="109"/>
    </row>
    <row r="856" spans="1:8" ht="12.75" x14ac:dyDescent="0.2">
      <c r="E856" s="7"/>
      <c r="H856" s="109"/>
    </row>
    <row r="857" spans="1:8" ht="12.75" x14ac:dyDescent="0.2">
      <c r="E857" s="7"/>
      <c r="H857" s="109"/>
    </row>
    <row r="858" spans="1:8" ht="12.75" x14ac:dyDescent="0.2">
      <c r="E858" s="7"/>
      <c r="H858" s="109"/>
    </row>
    <row r="859" spans="1:8" ht="12.75" x14ac:dyDescent="0.2">
      <c r="E859" s="7"/>
      <c r="H859" s="109"/>
    </row>
    <row r="860" spans="1:8" ht="12.75" x14ac:dyDescent="0.2">
      <c r="E860" s="7"/>
      <c r="H860" s="109"/>
    </row>
    <row r="861" spans="1:8" ht="12.75" x14ac:dyDescent="0.2">
      <c r="E861" s="7"/>
      <c r="H861" s="109"/>
    </row>
    <row r="862" spans="1:8" ht="12.75" x14ac:dyDescent="0.2">
      <c r="E862" s="7"/>
      <c r="H862" s="109"/>
    </row>
    <row r="863" spans="1:8" ht="12.75" x14ac:dyDescent="0.2">
      <c r="E863" s="7"/>
      <c r="H863" s="109"/>
    </row>
    <row r="864" spans="1:8" ht="12.75" x14ac:dyDescent="0.2">
      <c r="E864" s="7"/>
      <c r="H864" s="109"/>
    </row>
    <row r="865" spans="1:8" ht="12.75" x14ac:dyDescent="0.2">
      <c r="E865" s="7"/>
      <c r="H865" s="109"/>
    </row>
    <row r="866" spans="1:8" ht="12.75" x14ac:dyDescent="0.2">
      <c r="E866" s="7"/>
      <c r="H866" s="109"/>
    </row>
    <row r="869" spans="1:8" ht="12.75" x14ac:dyDescent="0.2">
      <c r="A869" t="s">
        <v>911</v>
      </c>
    </row>
  </sheetData>
  <customSheetViews>
    <customSheetView guid="{BD853E3B-5BC6-4B15-9C0C-E946A056B049}" state="hidden">
      <selection activeCell="H384" sqref="H384"/>
      <pageMargins left="0.75" right="0.75" top="1" bottom="1" header="0.5" footer="0.5"/>
      <pageSetup paperSize="9" orientation="portrait" r:id="rId1"/>
      <headerFooter alignWithMargins="0"/>
    </customSheetView>
  </customSheetViews>
  <phoneticPr fontId="1" type="noConversion"/>
  <pageMargins left="0.75" right="0.75" top="1" bottom="1" header="0.5" footer="0.5"/>
  <pageSetup paperSize="9" orientation="portrait" r:id="rId2"/>
  <headerFooter alignWithMargins="0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C86"/>
  <sheetViews>
    <sheetView topLeftCell="A70" workbookViewId="0">
      <selection activeCell="A84" sqref="A84"/>
    </sheetView>
  </sheetViews>
  <sheetFormatPr defaultRowHeight="12.75" x14ac:dyDescent="0.2"/>
  <cols>
    <col min="1" max="1" width="30.7109375" style="118" customWidth="1"/>
    <col min="2" max="3" width="5.7109375" style="7" customWidth="1"/>
    <col min="4" max="16384" width="9.140625" style="7"/>
  </cols>
  <sheetData>
    <row r="1" spans="1:3" x14ac:dyDescent="0.2">
      <c r="B1" s="118"/>
      <c r="C1" s="118"/>
    </row>
    <row r="2" spans="1:3" x14ac:dyDescent="0.2">
      <c r="A2" s="118" t="s">
        <v>945</v>
      </c>
      <c r="B2" s="118" t="s">
        <v>1405</v>
      </c>
      <c r="C2" s="118" t="s">
        <v>946</v>
      </c>
    </row>
    <row r="3" spans="1:3" x14ac:dyDescent="0.2">
      <c r="A3" s="118" t="s">
        <v>947</v>
      </c>
      <c r="B3" s="118" t="s">
        <v>1406</v>
      </c>
      <c r="C3" s="118" t="s">
        <v>948</v>
      </c>
    </row>
    <row r="4" spans="1:3" x14ac:dyDescent="0.2">
      <c r="A4" s="118" t="s">
        <v>949</v>
      </c>
      <c r="B4" s="118" t="s">
        <v>1407</v>
      </c>
      <c r="C4" s="118" t="s">
        <v>950</v>
      </c>
    </row>
    <row r="5" spans="1:3" x14ac:dyDescent="0.2">
      <c r="A5" s="118" t="s">
        <v>951</v>
      </c>
      <c r="B5" s="118" t="s">
        <v>1408</v>
      </c>
      <c r="C5" s="118" t="s">
        <v>952</v>
      </c>
    </row>
    <row r="6" spans="1:3" x14ac:dyDescent="0.2">
      <c r="A6" s="118" t="s">
        <v>953</v>
      </c>
      <c r="B6" s="118" t="s">
        <v>1409</v>
      </c>
      <c r="C6" s="118" t="s">
        <v>954</v>
      </c>
    </row>
    <row r="7" spans="1:3" x14ac:dyDescent="0.2">
      <c r="A7" s="118" t="s">
        <v>955</v>
      </c>
      <c r="B7" s="118" t="s">
        <v>1410</v>
      </c>
      <c r="C7" s="118" t="s">
        <v>956</v>
      </c>
    </row>
    <row r="8" spans="1:3" x14ac:dyDescent="0.2">
      <c r="A8" s="118" t="s">
        <v>957</v>
      </c>
      <c r="B8" s="118" t="s">
        <v>1411</v>
      </c>
      <c r="C8" s="118" t="s">
        <v>959</v>
      </c>
    </row>
    <row r="9" spans="1:3" x14ac:dyDescent="0.2">
      <c r="A9" s="118" t="s">
        <v>960</v>
      </c>
      <c r="B9" s="118" t="s">
        <v>1412</v>
      </c>
      <c r="C9" s="118" t="s">
        <v>962</v>
      </c>
    </row>
    <row r="10" spans="1:3" x14ac:dyDescent="0.2">
      <c r="A10" s="118" t="s">
        <v>963</v>
      </c>
      <c r="B10" s="118" t="s">
        <v>1413</v>
      </c>
      <c r="C10" s="118" t="s">
        <v>965</v>
      </c>
    </row>
    <row r="11" spans="1:3" x14ac:dyDescent="0.2">
      <c r="A11" s="118" t="s">
        <v>966</v>
      </c>
      <c r="B11" s="118" t="s">
        <v>958</v>
      </c>
      <c r="C11" s="118" t="s">
        <v>968</v>
      </c>
    </row>
    <row r="12" spans="1:3" x14ac:dyDescent="0.2">
      <c r="A12" s="118" t="s">
        <v>969</v>
      </c>
      <c r="B12" s="118" t="s">
        <v>961</v>
      </c>
      <c r="C12" s="118" t="s">
        <v>971</v>
      </c>
    </row>
    <row r="13" spans="1:3" x14ac:dyDescent="0.2">
      <c r="A13" s="118" t="s">
        <v>972</v>
      </c>
      <c r="B13" s="118" t="s">
        <v>964</v>
      </c>
      <c r="C13" s="118" t="s">
        <v>974</v>
      </c>
    </row>
    <row r="14" spans="1:3" x14ac:dyDescent="0.2">
      <c r="A14" s="118" t="s">
        <v>975</v>
      </c>
      <c r="B14" s="118" t="s">
        <v>967</v>
      </c>
      <c r="C14" s="118" t="s">
        <v>977</v>
      </c>
    </row>
    <row r="15" spans="1:3" x14ac:dyDescent="0.2">
      <c r="A15" s="118" t="s">
        <v>978</v>
      </c>
      <c r="B15" s="118" t="s">
        <v>970</v>
      </c>
      <c r="C15" s="118" t="s">
        <v>980</v>
      </c>
    </row>
    <row r="16" spans="1:3" x14ac:dyDescent="0.2">
      <c r="A16" s="118" t="s">
        <v>982</v>
      </c>
      <c r="B16" s="118" t="s">
        <v>981</v>
      </c>
      <c r="C16" s="118" t="s">
        <v>984</v>
      </c>
    </row>
    <row r="17" spans="1:3" x14ac:dyDescent="0.2">
      <c r="A17" s="118" t="s">
        <v>985</v>
      </c>
      <c r="B17" s="118" t="s">
        <v>973</v>
      </c>
      <c r="C17" s="118" t="s">
        <v>987</v>
      </c>
    </row>
    <row r="18" spans="1:3" x14ac:dyDescent="0.2">
      <c r="A18" s="118" t="s">
        <v>988</v>
      </c>
      <c r="B18" s="118" t="s">
        <v>976</v>
      </c>
      <c r="C18" s="118" t="s">
        <v>990</v>
      </c>
    </row>
    <row r="19" spans="1:3" x14ac:dyDescent="0.2">
      <c r="A19" s="118" t="s">
        <v>991</v>
      </c>
      <c r="B19" s="118" t="s">
        <v>979</v>
      </c>
      <c r="C19" s="118" t="s">
        <v>993</v>
      </c>
    </row>
    <row r="20" spans="1:3" x14ac:dyDescent="0.2">
      <c r="A20" s="118" t="s">
        <v>994</v>
      </c>
      <c r="B20" s="118" t="s">
        <v>983</v>
      </c>
      <c r="C20" s="118" t="s">
        <v>996</v>
      </c>
    </row>
    <row r="21" spans="1:3" x14ac:dyDescent="0.2">
      <c r="A21" s="118" t="s">
        <v>997</v>
      </c>
      <c r="B21" s="118" t="s">
        <v>989</v>
      </c>
      <c r="C21" s="118" t="s">
        <v>999</v>
      </c>
    </row>
    <row r="22" spans="1:3" x14ac:dyDescent="0.2">
      <c r="A22" s="118" t="s">
        <v>1000</v>
      </c>
      <c r="B22" s="118" t="s">
        <v>986</v>
      </c>
      <c r="C22" s="118" t="s">
        <v>1002</v>
      </c>
    </row>
    <row r="23" spans="1:3" x14ac:dyDescent="0.2">
      <c r="A23" s="118" t="s">
        <v>1003</v>
      </c>
      <c r="B23" s="118" t="s">
        <v>998</v>
      </c>
      <c r="C23" s="118" t="s">
        <v>1005</v>
      </c>
    </row>
    <row r="24" spans="1:3" x14ac:dyDescent="0.2">
      <c r="A24" s="118" t="s">
        <v>1006</v>
      </c>
      <c r="B24" s="118" t="s">
        <v>992</v>
      </c>
      <c r="C24" s="118" t="s">
        <v>1008</v>
      </c>
    </row>
    <row r="25" spans="1:3" x14ac:dyDescent="0.2">
      <c r="A25" s="118" t="s">
        <v>1009</v>
      </c>
      <c r="B25" s="118" t="s">
        <v>995</v>
      </c>
      <c r="C25" s="118" t="s">
        <v>1011</v>
      </c>
    </row>
    <row r="26" spans="1:3" x14ac:dyDescent="0.2">
      <c r="A26" s="118" t="s">
        <v>1012</v>
      </c>
      <c r="B26" s="118" t="s">
        <v>1001</v>
      </c>
      <c r="C26" s="118" t="s">
        <v>1014</v>
      </c>
    </row>
    <row r="27" spans="1:3" x14ac:dyDescent="0.2">
      <c r="A27" s="118" t="s">
        <v>1015</v>
      </c>
      <c r="B27" s="118" t="s">
        <v>1004</v>
      </c>
      <c r="C27" s="118" t="s">
        <v>1017</v>
      </c>
    </row>
    <row r="28" spans="1:3" x14ac:dyDescent="0.2">
      <c r="A28" s="118" t="s">
        <v>1018</v>
      </c>
      <c r="B28" s="118" t="s">
        <v>1007</v>
      </c>
      <c r="C28" s="118" t="s">
        <v>1020</v>
      </c>
    </row>
    <row r="29" spans="1:3" x14ac:dyDescent="0.2">
      <c r="A29" s="118" t="s">
        <v>1022</v>
      </c>
      <c r="B29" s="118" t="s">
        <v>1021</v>
      </c>
      <c r="C29" s="118" t="s">
        <v>1024</v>
      </c>
    </row>
    <row r="30" spans="1:3" x14ac:dyDescent="0.2">
      <c r="A30" s="118" t="s">
        <v>1025</v>
      </c>
      <c r="B30" s="118" t="s">
        <v>1010</v>
      </c>
      <c r="C30" s="118" t="s">
        <v>1027</v>
      </c>
    </row>
    <row r="31" spans="1:3" x14ac:dyDescent="0.2">
      <c r="A31" s="118" t="s">
        <v>1028</v>
      </c>
      <c r="B31" s="118" t="s">
        <v>1013</v>
      </c>
      <c r="C31" s="118" t="s">
        <v>1030</v>
      </c>
    </row>
    <row r="32" spans="1:3" x14ac:dyDescent="0.2">
      <c r="A32" s="118" t="s">
        <v>1031</v>
      </c>
      <c r="B32" s="118" t="s">
        <v>1016</v>
      </c>
      <c r="C32" s="118" t="s">
        <v>1033</v>
      </c>
    </row>
    <row r="33" spans="1:3" x14ac:dyDescent="0.2">
      <c r="A33" s="118" t="s">
        <v>1034</v>
      </c>
      <c r="B33" s="118" t="s">
        <v>1019</v>
      </c>
      <c r="C33" s="118" t="s">
        <v>1036</v>
      </c>
    </row>
    <row r="34" spans="1:3" x14ac:dyDescent="0.2">
      <c r="A34" s="118" t="s">
        <v>1037</v>
      </c>
      <c r="B34" s="118" t="s">
        <v>1023</v>
      </c>
      <c r="C34" s="118" t="s">
        <v>1039</v>
      </c>
    </row>
    <row r="35" spans="1:3" x14ac:dyDescent="0.2">
      <c r="A35" s="118" t="s">
        <v>1040</v>
      </c>
      <c r="B35" s="118" t="s">
        <v>1026</v>
      </c>
      <c r="C35" s="118" t="s">
        <v>1042</v>
      </c>
    </row>
    <row r="36" spans="1:3" x14ac:dyDescent="0.2">
      <c r="A36" s="118" t="s">
        <v>1043</v>
      </c>
      <c r="B36" s="118" t="s">
        <v>1029</v>
      </c>
      <c r="C36" s="118" t="s">
        <v>1045</v>
      </c>
    </row>
    <row r="37" spans="1:3" x14ac:dyDescent="0.2">
      <c r="A37" s="118" t="s">
        <v>1046</v>
      </c>
      <c r="B37" s="118" t="s">
        <v>1035</v>
      </c>
      <c r="C37" s="118" t="s">
        <v>1048</v>
      </c>
    </row>
    <row r="38" spans="1:3" x14ac:dyDescent="0.2">
      <c r="A38" s="118" t="s">
        <v>1049</v>
      </c>
      <c r="B38" s="118" t="s">
        <v>1032</v>
      </c>
      <c r="C38" s="118" t="s">
        <v>1051</v>
      </c>
    </row>
    <row r="39" spans="1:3" x14ac:dyDescent="0.2">
      <c r="A39" s="118" t="s">
        <v>1052</v>
      </c>
      <c r="B39" s="118" t="s">
        <v>1038</v>
      </c>
      <c r="C39" s="118" t="s">
        <v>1054</v>
      </c>
    </row>
    <row r="40" spans="1:3" x14ac:dyDescent="0.2">
      <c r="A40" s="118" t="s">
        <v>1055</v>
      </c>
      <c r="B40" s="118" t="s">
        <v>1053</v>
      </c>
      <c r="C40" s="118" t="s">
        <v>1057</v>
      </c>
    </row>
    <row r="41" spans="1:3" x14ac:dyDescent="0.2">
      <c r="A41" s="118" t="s">
        <v>1058</v>
      </c>
      <c r="B41" s="118" t="s">
        <v>1041</v>
      </c>
      <c r="C41" s="118" t="s">
        <v>1060</v>
      </c>
    </row>
    <row r="42" spans="1:3" x14ac:dyDescent="0.2">
      <c r="A42" s="118" t="s">
        <v>1061</v>
      </c>
      <c r="B42" s="118" t="s">
        <v>1044</v>
      </c>
      <c r="C42" s="118" t="s">
        <v>1063</v>
      </c>
    </row>
    <row r="43" spans="1:3" x14ac:dyDescent="0.2">
      <c r="A43" s="118" t="s">
        <v>1064</v>
      </c>
      <c r="B43" s="118" t="s">
        <v>1047</v>
      </c>
      <c r="C43" s="118" t="s">
        <v>1066</v>
      </c>
    </row>
    <row r="44" spans="1:3" x14ac:dyDescent="0.2">
      <c r="A44" s="118" t="s">
        <v>1067</v>
      </c>
      <c r="B44" s="118" t="s">
        <v>1050</v>
      </c>
      <c r="C44" s="118" t="s">
        <v>1069</v>
      </c>
    </row>
    <row r="45" spans="1:3" x14ac:dyDescent="0.2">
      <c r="A45" s="118" t="s">
        <v>1070</v>
      </c>
      <c r="B45" s="118" t="s">
        <v>1056</v>
      </c>
      <c r="C45" s="118" t="s">
        <v>1072</v>
      </c>
    </row>
    <row r="46" spans="1:3" x14ac:dyDescent="0.2">
      <c r="A46" s="118" t="s">
        <v>1075</v>
      </c>
      <c r="B46" s="118" t="s">
        <v>1073</v>
      </c>
      <c r="C46" s="118" t="s">
        <v>1077</v>
      </c>
    </row>
    <row r="47" spans="1:3" x14ac:dyDescent="0.2">
      <c r="A47" s="118" t="s">
        <v>1078</v>
      </c>
      <c r="B47" s="118" t="s">
        <v>1065</v>
      </c>
      <c r="C47" s="118" t="s">
        <v>1080</v>
      </c>
    </row>
    <row r="48" spans="1:3" x14ac:dyDescent="0.2">
      <c r="A48" s="118" t="s">
        <v>1081</v>
      </c>
      <c r="B48" s="118" t="s">
        <v>1059</v>
      </c>
      <c r="C48" s="118" t="s">
        <v>1083</v>
      </c>
    </row>
    <row r="49" spans="1:3" x14ac:dyDescent="0.2">
      <c r="A49" s="118" t="s">
        <v>1084</v>
      </c>
      <c r="B49" s="118" t="s">
        <v>1071</v>
      </c>
      <c r="C49" s="118" t="s">
        <v>1086</v>
      </c>
    </row>
    <row r="50" spans="1:3" x14ac:dyDescent="0.2">
      <c r="A50" s="118" t="s">
        <v>1087</v>
      </c>
      <c r="B50" s="118" t="s">
        <v>1068</v>
      </c>
      <c r="C50" s="118" t="s">
        <v>1089</v>
      </c>
    </row>
    <row r="51" spans="1:3" x14ac:dyDescent="0.2">
      <c r="A51" s="118" t="s">
        <v>1090</v>
      </c>
      <c r="B51" s="118" t="s">
        <v>1062</v>
      </c>
      <c r="C51" s="118" t="s">
        <v>1092</v>
      </c>
    </row>
    <row r="52" spans="1:3" x14ac:dyDescent="0.2">
      <c r="A52" s="118" t="s">
        <v>1094</v>
      </c>
      <c r="B52" s="118" t="s">
        <v>1093</v>
      </c>
      <c r="C52" s="118" t="s">
        <v>1096</v>
      </c>
    </row>
    <row r="53" spans="1:3" x14ac:dyDescent="0.2">
      <c r="A53" s="118" t="s">
        <v>1097</v>
      </c>
      <c r="B53" s="118" t="s">
        <v>1076</v>
      </c>
      <c r="C53" s="118" t="s">
        <v>1099</v>
      </c>
    </row>
    <row r="54" spans="1:3" x14ac:dyDescent="0.2">
      <c r="A54" s="118" t="s">
        <v>1100</v>
      </c>
      <c r="B54" s="118" t="s">
        <v>1079</v>
      </c>
      <c r="C54" s="118" t="s">
        <v>1102</v>
      </c>
    </row>
    <row r="55" spans="1:3" x14ac:dyDescent="0.2">
      <c r="A55" s="118" t="s">
        <v>1103</v>
      </c>
      <c r="B55" s="118" t="s">
        <v>1082</v>
      </c>
      <c r="C55" s="118" t="s">
        <v>1105</v>
      </c>
    </row>
    <row r="56" spans="1:3" x14ac:dyDescent="0.2">
      <c r="A56" s="118" t="s">
        <v>1107</v>
      </c>
      <c r="B56" s="118" t="s">
        <v>1106</v>
      </c>
      <c r="C56" s="118" t="s">
        <v>1109</v>
      </c>
    </row>
    <row r="57" spans="1:3" x14ac:dyDescent="0.2">
      <c r="A57" s="118" t="s">
        <v>1110</v>
      </c>
      <c r="B57" s="118" t="s">
        <v>1085</v>
      </c>
      <c r="C57" s="118" t="s">
        <v>1112</v>
      </c>
    </row>
    <row r="58" spans="1:3" x14ac:dyDescent="0.2">
      <c r="A58" s="118" t="s">
        <v>1113</v>
      </c>
      <c r="B58" s="118" t="s">
        <v>1088</v>
      </c>
      <c r="C58" s="118" t="s">
        <v>1115</v>
      </c>
    </row>
    <row r="59" spans="1:3" x14ac:dyDescent="0.2">
      <c r="A59" s="118" t="s">
        <v>1116</v>
      </c>
      <c r="B59" s="118" t="s">
        <v>1091</v>
      </c>
      <c r="C59" s="118" t="s">
        <v>1118</v>
      </c>
    </row>
    <row r="60" spans="1:3" x14ac:dyDescent="0.2">
      <c r="A60" s="118" t="s">
        <v>1119</v>
      </c>
      <c r="B60" s="118" t="s">
        <v>1095</v>
      </c>
      <c r="C60" s="118" t="s">
        <v>1121</v>
      </c>
    </row>
    <row r="61" spans="1:3" x14ac:dyDescent="0.2">
      <c r="A61" s="118" t="s">
        <v>1122</v>
      </c>
      <c r="B61" s="118" t="s">
        <v>1098</v>
      </c>
      <c r="C61" s="118" t="s">
        <v>1124</v>
      </c>
    </row>
    <row r="62" spans="1:3" x14ac:dyDescent="0.2">
      <c r="A62" s="118" t="s">
        <v>1125</v>
      </c>
      <c r="B62" s="118" t="s">
        <v>1101</v>
      </c>
      <c r="C62" s="118" t="s">
        <v>1127</v>
      </c>
    </row>
    <row r="63" spans="1:3" x14ac:dyDescent="0.2">
      <c r="A63" s="118" t="s">
        <v>1128</v>
      </c>
      <c r="B63" s="118" t="s">
        <v>1104</v>
      </c>
      <c r="C63" s="118" t="s">
        <v>1130</v>
      </c>
    </row>
    <row r="64" spans="1:3" x14ac:dyDescent="0.2">
      <c r="A64" s="118" t="s">
        <v>1131</v>
      </c>
      <c r="B64" s="118" t="s">
        <v>1108</v>
      </c>
      <c r="C64" s="118" t="s">
        <v>1133</v>
      </c>
    </row>
    <row r="65" spans="1:3" x14ac:dyDescent="0.2">
      <c r="A65" s="118" t="s">
        <v>1134</v>
      </c>
      <c r="B65" s="118" t="s">
        <v>1111</v>
      </c>
      <c r="C65" s="118" t="s">
        <v>1136</v>
      </c>
    </row>
    <row r="66" spans="1:3" x14ac:dyDescent="0.2">
      <c r="A66" s="118" t="s">
        <v>1137</v>
      </c>
      <c r="B66" s="118" t="s">
        <v>1114</v>
      </c>
      <c r="C66" s="118" t="s">
        <v>1139</v>
      </c>
    </row>
    <row r="67" spans="1:3" x14ac:dyDescent="0.2">
      <c r="A67" s="118" t="s">
        <v>1140</v>
      </c>
      <c r="B67" s="118" t="s">
        <v>1117</v>
      </c>
      <c r="C67" s="118" t="s">
        <v>1142</v>
      </c>
    </row>
    <row r="68" spans="1:3" x14ac:dyDescent="0.2">
      <c r="A68" s="118" t="s">
        <v>1144</v>
      </c>
      <c r="B68" s="118" t="s">
        <v>1143</v>
      </c>
      <c r="C68" s="118" t="s">
        <v>1146</v>
      </c>
    </row>
    <row r="69" spans="1:3" x14ac:dyDescent="0.2">
      <c r="A69" s="118" t="s">
        <v>1147</v>
      </c>
      <c r="B69" s="118" t="s">
        <v>1120</v>
      </c>
      <c r="C69" s="118" t="s">
        <v>1149</v>
      </c>
    </row>
    <row r="70" spans="1:3" x14ac:dyDescent="0.2">
      <c r="A70" s="118" t="s">
        <v>1151</v>
      </c>
      <c r="B70" s="118" t="s">
        <v>1150</v>
      </c>
      <c r="C70" s="118" t="s">
        <v>1153</v>
      </c>
    </row>
    <row r="71" spans="1:3" x14ac:dyDescent="0.2">
      <c r="A71" s="118" t="s">
        <v>1154</v>
      </c>
      <c r="B71" s="118" t="s">
        <v>1129</v>
      </c>
      <c r="C71" s="118" t="s">
        <v>1155</v>
      </c>
    </row>
    <row r="72" spans="1:3" x14ac:dyDescent="0.2">
      <c r="A72" s="118" t="s">
        <v>1156</v>
      </c>
      <c r="B72" s="118" t="s">
        <v>1123</v>
      </c>
      <c r="C72" s="118" t="s">
        <v>1157</v>
      </c>
    </row>
    <row r="73" spans="1:3" x14ac:dyDescent="0.2">
      <c r="A73" s="118" t="s">
        <v>1158</v>
      </c>
      <c r="B73" s="118" t="s">
        <v>1126</v>
      </c>
      <c r="C73" s="118" t="s">
        <v>1159</v>
      </c>
    </row>
    <row r="74" spans="1:3" x14ac:dyDescent="0.2">
      <c r="A74" s="118" t="s">
        <v>1161</v>
      </c>
      <c r="B74" s="118" t="s">
        <v>1160</v>
      </c>
      <c r="C74" s="118" t="s">
        <v>1162</v>
      </c>
    </row>
    <row r="75" spans="1:3" x14ac:dyDescent="0.2">
      <c r="A75" s="118" t="s">
        <v>1163</v>
      </c>
      <c r="B75" s="118" t="s">
        <v>1135</v>
      </c>
      <c r="C75" s="118" t="s">
        <v>1164</v>
      </c>
    </row>
    <row r="76" spans="1:3" x14ac:dyDescent="0.2">
      <c r="A76" s="118" t="s">
        <v>1165</v>
      </c>
      <c r="B76" s="118" t="s">
        <v>1132</v>
      </c>
      <c r="C76" s="118" t="s">
        <v>1166</v>
      </c>
    </row>
    <row r="77" spans="1:3" x14ac:dyDescent="0.2">
      <c r="A77" s="118" t="s">
        <v>1167</v>
      </c>
      <c r="B77" s="118" t="s">
        <v>1138</v>
      </c>
      <c r="C77" s="118" t="s">
        <v>1168</v>
      </c>
    </row>
    <row r="78" spans="1:3" x14ac:dyDescent="0.2">
      <c r="A78" s="118" t="s">
        <v>1169</v>
      </c>
      <c r="B78" s="118" t="s">
        <v>1141</v>
      </c>
      <c r="C78" s="118" t="s">
        <v>1170</v>
      </c>
    </row>
    <row r="79" spans="1:3" x14ac:dyDescent="0.2">
      <c r="A79" s="118" t="s">
        <v>1172</v>
      </c>
      <c r="B79" s="118" t="s">
        <v>1171</v>
      </c>
      <c r="C79" s="118" t="s">
        <v>1173</v>
      </c>
    </row>
    <row r="80" spans="1:3" x14ac:dyDescent="0.2">
      <c r="A80" s="118" t="s">
        <v>1174</v>
      </c>
      <c r="B80" s="118" t="s">
        <v>1152</v>
      </c>
      <c r="C80" s="118" t="s">
        <v>1175</v>
      </c>
    </row>
    <row r="81" spans="1:3" x14ac:dyDescent="0.2">
      <c r="A81" s="118" t="s">
        <v>1176</v>
      </c>
      <c r="B81" s="118" t="s">
        <v>1145</v>
      </c>
      <c r="C81" s="118" t="s">
        <v>1177</v>
      </c>
    </row>
    <row r="82" spans="1:3" x14ac:dyDescent="0.2">
      <c r="A82" s="118" t="s">
        <v>1179</v>
      </c>
      <c r="B82" s="118" t="s">
        <v>1178</v>
      </c>
      <c r="C82" s="118" t="s">
        <v>1180</v>
      </c>
    </row>
    <row r="83" spans="1:3" x14ac:dyDescent="0.2">
      <c r="A83" s="118" t="s">
        <v>1181</v>
      </c>
      <c r="B83" s="118" t="s">
        <v>1148</v>
      </c>
      <c r="C83" s="118" t="s">
        <v>1182</v>
      </c>
    </row>
    <row r="84" spans="1:3" x14ac:dyDescent="0.2">
      <c r="A84" s="118" t="s">
        <v>1476</v>
      </c>
      <c r="B84" s="118" t="s">
        <v>1474</v>
      </c>
      <c r="C84" s="118" t="s">
        <v>1473</v>
      </c>
    </row>
    <row r="85" spans="1:3" x14ac:dyDescent="0.2">
      <c r="A85" s="118" t="s">
        <v>1477</v>
      </c>
      <c r="B85" s="118" t="s">
        <v>1475</v>
      </c>
    </row>
    <row r="86" spans="1:3" x14ac:dyDescent="0.2">
      <c r="A86" s="7"/>
    </row>
  </sheetData>
  <customSheetViews>
    <customSheetView guid="{BD853E3B-5BC6-4B15-9C0C-E946A056B049}" state="hidden" topLeftCell="A70">
      <selection activeCell="A84" sqref="A84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BD853E3B-5BC6-4B15-9C0C-E946A056B04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53"/>
  <sheetViews>
    <sheetView showGridLines="0" topLeftCell="A32" workbookViewId="0">
      <selection activeCell="P21" sqref="P21"/>
    </sheetView>
  </sheetViews>
  <sheetFormatPr defaultRowHeight="12.75" x14ac:dyDescent="0.2"/>
  <cols>
    <col min="1" max="1" width="129.28515625" style="7" customWidth="1"/>
    <col min="2" max="14" width="5.42578125" style="7" hidden="1" customWidth="1"/>
    <col min="15" max="15" width="6.42578125" style="7" bestFit="1" customWidth="1"/>
    <col min="16" max="16" width="18.7109375" style="7" customWidth="1"/>
    <col min="17" max="16384" width="9.140625" style="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9" customFormat="1" ht="20.100000000000001" customHeight="1" x14ac:dyDescent="0.2">
      <c r="A17" s="253" t="s">
        <v>17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x14ac:dyDescent="0.2">
      <c r="A18" s="254" t="s">
        <v>1461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 x14ac:dyDescent="0.2">
      <c r="A19" s="32" t="s">
        <v>294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1496</v>
      </c>
      <c r="P19" s="32" t="s">
        <v>338</v>
      </c>
    </row>
    <row r="20" spans="1:16" x14ac:dyDescent="0.2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 x14ac:dyDescent="0.25">
      <c r="A21" s="4" t="s">
        <v>318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1405</v>
      </c>
      <c r="P21" s="36">
        <v>0</v>
      </c>
    </row>
    <row r="22" spans="1:16" ht="15.75" x14ac:dyDescent="0.25">
      <c r="A22" s="4" t="s">
        <v>319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1406</v>
      </c>
      <c r="P22" s="36">
        <v>4</v>
      </c>
    </row>
    <row r="23" spans="1:16" ht="15.75" x14ac:dyDescent="0.25">
      <c r="A23" s="4" t="s">
        <v>320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1407</v>
      </c>
      <c r="P23" s="36">
        <v>3</v>
      </c>
    </row>
    <row r="24" spans="1:16" ht="15.75" x14ac:dyDescent="0.25">
      <c r="A24" s="8" t="s">
        <v>583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1408</v>
      </c>
      <c r="P24" s="36">
        <v>4</v>
      </c>
    </row>
    <row r="25" spans="1:16" ht="15.75" x14ac:dyDescent="0.25">
      <c r="A25" s="4" t="s">
        <v>321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1409</v>
      </c>
      <c r="P25" s="36">
        <v>8</v>
      </c>
    </row>
    <row r="26" spans="1:16" ht="15.75" x14ac:dyDescent="0.25">
      <c r="A26" s="4" t="s">
        <v>322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1410</v>
      </c>
      <c r="P26" s="36">
        <v>8</v>
      </c>
    </row>
    <row r="27" spans="1:16" ht="15.75" x14ac:dyDescent="0.25">
      <c r="A27" s="4" t="s">
        <v>323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1411</v>
      </c>
      <c r="P27" s="36">
        <v>12</v>
      </c>
    </row>
    <row r="28" spans="1:16" ht="15.75" x14ac:dyDescent="0.25">
      <c r="A28" s="4" t="s">
        <v>324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1412</v>
      </c>
      <c r="P28" s="36">
        <v>7</v>
      </c>
    </row>
    <row r="29" spans="1:16" ht="15.75" x14ac:dyDescent="0.25">
      <c r="A29" s="4" t="s">
        <v>325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1413</v>
      </c>
      <c r="P29" s="36">
        <v>3</v>
      </c>
    </row>
    <row r="30" spans="1:16" ht="15.75" x14ac:dyDescent="0.25">
      <c r="A30" s="4" t="s">
        <v>326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10</v>
      </c>
    </row>
    <row r="31" spans="1:16" ht="15.75" x14ac:dyDescent="0.25">
      <c r="A31" s="4" t="s">
        <v>327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8</v>
      </c>
    </row>
    <row r="32" spans="1:16" ht="15.75" x14ac:dyDescent="0.25">
      <c r="A32" s="4" t="s">
        <v>328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3</v>
      </c>
    </row>
    <row r="33" spans="1:16" ht="15.75" x14ac:dyDescent="0.25">
      <c r="A33" s="4" t="s">
        <v>329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 x14ac:dyDescent="0.25">
      <c r="A34" s="89" t="s">
        <v>330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 x14ac:dyDescent="0.25">
      <c r="A35" s="4" t="s">
        <v>331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 x14ac:dyDescent="0.25">
      <c r="A36" s="4" t="s">
        <v>332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 x14ac:dyDescent="0.25">
      <c r="A37" s="4" t="s">
        <v>299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 x14ac:dyDescent="0.25">
      <c r="A38" s="4" t="s">
        <v>333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 x14ac:dyDescent="0.25">
      <c r="A39" s="4" t="s">
        <v>334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 x14ac:dyDescent="0.25">
      <c r="A40" s="4" t="s">
        <v>335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3</v>
      </c>
    </row>
    <row r="41" spans="1:16" ht="25.5" x14ac:dyDescent="0.25">
      <c r="A41" s="42" t="s">
        <v>514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3</v>
      </c>
    </row>
    <row r="42" spans="1:16" ht="25.5" x14ac:dyDescent="0.25">
      <c r="A42" s="42" t="s">
        <v>515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3</v>
      </c>
    </row>
    <row r="43" spans="1:16" ht="15.75" x14ac:dyDescent="0.25">
      <c r="A43" s="42" t="s">
        <v>516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3</v>
      </c>
    </row>
    <row r="44" spans="1:16" ht="15.75" x14ac:dyDescent="0.25">
      <c r="A44" s="42" t="s">
        <v>336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3</v>
      </c>
    </row>
    <row r="45" spans="1:16" ht="15.75" x14ac:dyDescent="0.25">
      <c r="A45" s="42" t="s">
        <v>517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3</v>
      </c>
    </row>
    <row r="46" spans="1:16" ht="25.5" x14ac:dyDescent="0.25">
      <c r="A46" s="42" t="s">
        <v>541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0</v>
      </c>
    </row>
    <row r="47" spans="1:16" ht="15.75" x14ac:dyDescent="0.25">
      <c r="A47" s="131" t="s">
        <v>542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0</v>
      </c>
    </row>
    <row r="48" spans="1:16" ht="15.75" x14ac:dyDescent="0.25">
      <c r="A48" s="73" t="s">
        <v>543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 x14ac:dyDescent="0.25">
      <c r="A49" s="73" t="s">
        <v>544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 x14ac:dyDescent="0.25">
      <c r="A50" s="73" t="s">
        <v>581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 x14ac:dyDescent="0.25">
      <c r="A51" s="73" t="s">
        <v>582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x14ac:dyDescent="0.2">
      <c r="A53" s="255" t="s">
        <v>531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customSheetViews>
    <customSheetView guid="{BD853E3B-5BC6-4B15-9C0C-E946A056B049}" showGridLines="0" fitToPage="1" hiddenRows="1" hiddenColumns="1" state="hidden" topLeftCell="A32">
      <selection activeCell="P21" sqref="P21"/>
      <pageMargins left="0.39370078740157483" right="0.39370078740157483" top="0.59055118110236227" bottom="0.39370078740157483" header="0" footer="0"/>
      <printOptions horizontalCentered="1"/>
      <pageSetup paperSize="9" scale="87" orientation="landscape" blackAndWhite="1" r:id="rId1"/>
      <headerFooter alignWithMargins="0"/>
    </customSheetView>
  </customSheetViews>
  <mergeCells count="3">
    <mergeCell ref="A17:P17"/>
    <mergeCell ref="A18:P18"/>
    <mergeCell ref="A53:P53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7" orientation="landscape" blackAndWhite="1" r:id="rId2"/>
  <headerFooter alignWithMargins="0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Q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70.85546875" style="7" customWidth="1"/>
    <col min="2" max="14" width="5.42578125" style="7" hidden="1" customWidth="1"/>
    <col min="15" max="15" width="6.42578125" style="7" bestFit="1" customWidth="1"/>
    <col min="16" max="17" width="22.7109375" style="7" customWidth="1"/>
    <col min="18" max="16384" width="9.140625" style="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s="56" customFormat="1" ht="20.100000000000001" customHeight="1" x14ac:dyDescent="0.2">
      <c r="A17" s="256" t="s">
        <v>521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x14ac:dyDescent="0.2">
      <c r="A18" s="257" t="s">
        <v>1462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10.1" customHeight="1" x14ac:dyDescent="0.2">
      <c r="A19" s="32" t="s">
        <v>294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1496</v>
      </c>
      <c r="P19" s="6" t="s">
        <v>519</v>
      </c>
      <c r="Q19" s="6" t="s">
        <v>520</v>
      </c>
    </row>
    <row r="20" spans="1:17" x14ac:dyDescent="0.2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 x14ac:dyDescent="0.25">
      <c r="A21" s="14" t="s">
        <v>939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4</v>
      </c>
      <c r="Q21" s="36">
        <v>0</v>
      </c>
    </row>
    <row r="22" spans="1:17" ht="15.75" x14ac:dyDescent="0.25">
      <c r="A22" s="8" t="s">
        <v>940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5</v>
      </c>
      <c r="Q22" s="36">
        <v>0</v>
      </c>
    </row>
    <row r="23" spans="1:17" ht="15.75" x14ac:dyDescent="0.25">
      <c r="A23" s="8" t="s">
        <v>941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2</v>
      </c>
      <c r="Q23" s="36">
        <v>0</v>
      </c>
    </row>
    <row r="24" spans="1:17" ht="15.75" x14ac:dyDescent="0.25">
      <c r="A24" s="8" t="s">
        <v>942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11</v>
      </c>
      <c r="Q24" s="36">
        <v>0</v>
      </c>
    </row>
    <row r="25" spans="1:17" ht="26.25" x14ac:dyDescent="0.25">
      <c r="A25" s="8" t="s">
        <v>518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11</v>
      </c>
      <c r="Q25" s="163"/>
    </row>
    <row r="26" spans="1:17" x14ac:dyDescent="0.2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7" x14ac:dyDescent="0.2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7" x14ac:dyDescent="0.2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7" x14ac:dyDescent="0.2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7" x14ac:dyDescent="0.2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7" x14ac:dyDescent="0.2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7" x14ac:dyDescent="0.2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customSheetViews>
    <customSheetView guid="{BD853E3B-5BC6-4B15-9C0C-E946A056B049}" showGridLines="0" hiddenRows="1" hiddenColumns="1" state="hidden" topLeftCell="A17">
      <selection activeCell="P21" sqref="P21"/>
      <pageMargins left="0.39370078740157483" right="0.39370078740157483" top="0.78740157480314965" bottom="0.39370078740157483" header="0" footer="0"/>
      <printOptions horizontalCentered="1"/>
      <pageSetup paperSize="9" orientation="landscape" blackAndWhite="1" r:id="rId1"/>
      <headerFooter alignWithMargins="0"/>
    </customSheetView>
  </customSheetViews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2"/>
  <headerFooter alignWithMargins="0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J53"/>
  <sheetViews>
    <sheetView showGridLines="0" topLeftCell="O18" workbookViewId="0">
      <selection activeCell="T31" sqref="T31"/>
    </sheetView>
  </sheetViews>
  <sheetFormatPr defaultRowHeight="12.75" x14ac:dyDescent="0.2"/>
  <cols>
    <col min="1" max="1" width="55.7109375" style="7" customWidth="1"/>
    <col min="2" max="14" width="5.42578125" style="7" hidden="1" customWidth="1"/>
    <col min="15" max="15" width="6.42578125" style="7" bestFit="1" customWidth="1"/>
    <col min="16" max="16" width="8.7109375" style="7" customWidth="1"/>
    <col min="17" max="36" width="7.7109375" style="7" customWidth="1"/>
    <col min="37" max="16384" width="9.140625" style="7"/>
  </cols>
  <sheetData>
    <row r="1" spans="1:36" ht="12.75" hidden="1" customHeight="1" x14ac:dyDescent="0.2"/>
    <row r="2" spans="1:36" ht="12.75" hidden="1" customHeight="1" x14ac:dyDescent="0.2"/>
    <row r="3" spans="1:36" ht="12.75" hidden="1" customHeight="1" x14ac:dyDescent="0.2"/>
    <row r="4" spans="1:36" ht="12.75" hidden="1" customHeight="1" x14ac:dyDescent="0.2"/>
    <row r="5" spans="1:36" ht="12.75" hidden="1" customHeight="1" x14ac:dyDescent="0.2"/>
    <row r="6" spans="1:36" ht="12.75" hidden="1" customHeight="1" x14ac:dyDescent="0.2"/>
    <row r="7" spans="1:36" ht="12.75" hidden="1" customHeight="1" x14ac:dyDescent="0.2"/>
    <row r="8" spans="1:36" ht="12.75" hidden="1" customHeight="1" x14ac:dyDescent="0.2"/>
    <row r="9" spans="1:36" ht="12.75" hidden="1" customHeight="1" x14ac:dyDescent="0.2"/>
    <row r="10" spans="1:36" ht="12.75" hidden="1" customHeight="1" x14ac:dyDescent="0.2"/>
    <row r="11" spans="1:36" ht="12.75" hidden="1" customHeight="1" x14ac:dyDescent="0.2"/>
    <row r="12" spans="1:36" ht="12.75" hidden="1" customHeight="1" x14ac:dyDescent="0.2"/>
    <row r="13" spans="1:36" ht="12.75" hidden="1" customHeight="1" x14ac:dyDescent="0.2"/>
    <row r="14" spans="1:36" ht="12.75" hidden="1" customHeight="1" x14ac:dyDescent="0.2"/>
    <row r="15" spans="1:36" s="27" customFormat="1" ht="20.100000000000001" customHeight="1" x14ac:dyDescent="0.2">
      <c r="A15" s="256" t="s">
        <v>1453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x14ac:dyDescent="0.2">
      <c r="A16" s="262" t="s">
        <v>1495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ht="28.5" customHeight="1" x14ac:dyDescent="0.2">
      <c r="A17" s="245" t="s">
        <v>300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1496</v>
      </c>
      <c r="P17" s="264" t="s">
        <v>301</v>
      </c>
      <c r="Q17" s="264" t="s">
        <v>339</v>
      </c>
      <c r="R17" s="245" t="s">
        <v>359</v>
      </c>
      <c r="S17" s="245"/>
      <c r="T17" s="245"/>
      <c r="U17" s="265" t="s">
        <v>494</v>
      </c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</row>
    <row r="18" spans="1:36" ht="39.950000000000003" customHeight="1" x14ac:dyDescent="0.2">
      <c r="A18" s="2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64"/>
      <c r="Q18" s="264"/>
      <c r="R18" s="258" t="s">
        <v>302</v>
      </c>
      <c r="S18" s="258" t="s">
        <v>237</v>
      </c>
      <c r="T18" s="258" t="s">
        <v>591</v>
      </c>
      <c r="U18" s="260" t="s">
        <v>588</v>
      </c>
      <c r="V18" s="261"/>
      <c r="W18" s="260" t="s">
        <v>589</v>
      </c>
      <c r="X18" s="261"/>
      <c r="Y18" s="260" t="s">
        <v>593</v>
      </c>
      <c r="Z18" s="261"/>
      <c r="AA18" s="260" t="s">
        <v>594</v>
      </c>
      <c r="AB18" s="261"/>
      <c r="AC18" s="260" t="s">
        <v>595</v>
      </c>
      <c r="AD18" s="261"/>
      <c r="AE18" s="260" t="s">
        <v>596</v>
      </c>
      <c r="AF18" s="261"/>
      <c r="AG18" s="260" t="s">
        <v>367</v>
      </c>
      <c r="AH18" s="261"/>
      <c r="AI18" s="260" t="s">
        <v>368</v>
      </c>
      <c r="AJ18" s="261"/>
    </row>
    <row r="19" spans="1:36" ht="60" x14ac:dyDescent="0.2">
      <c r="A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264"/>
      <c r="Q19" s="264"/>
      <c r="R19" s="259"/>
      <c r="S19" s="259"/>
      <c r="T19" s="259"/>
      <c r="U19" s="30" t="s">
        <v>590</v>
      </c>
      <c r="V19" s="30" t="s">
        <v>592</v>
      </c>
      <c r="W19" s="30" t="s">
        <v>590</v>
      </c>
      <c r="X19" s="30" t="s">
        <v>592</v>
      </c>
      <c r="Y19" s="30" t="s">
        <v>590</v>
      </c>
      <c r="Z19" s="30" t="s">
        <v>592</v>
      </c>
      <c r="AA19" s="30" t="s">
        <v>590</v>
      </c>
      <c r="AB19" s="30" t="s">
        <v>592</v>
      </c>
      <c r="AC19" s="30" t="s">
        <v>590</v>
      </c>
      <c r="AD19" s="30" t="s">
        <v>592</v>
      </c>
      <c r="AE19" s="30" t="s">
        <v>590</v>
      </c>
      <c r="AF19" s="30" t="s">
        <v>592</v>
      </c>
      <c r="AG19" s="30" t="s">
        <v>590</v>
      </c>
      <c r="AH19" s="30" t="s">
        <v>592</v>
      </c>
      <c r="AI19" s="30" t="s">
        <v>590</v>
      </c>
      <c r="AJ19" s="30" t="s">
        <v>592</v>
      </c>
    </row>
    <row r="20" spans="1:36" x14ac:dyDescent="0.2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 x14ac:dyDescent="0.2">
      <c r="A21" s="83" t="s">
        <v>1390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93">
        <v>0</v>
      </c>
      <c r="W21" s="93">
        <v>0</v>
      </c>
      <c r="X21" s="93">
        <v>0</v>
      </c>
      <c r="Y21" s="54">
        <v>0</v>
      </c>
      <c r="Z21" s="93">
        <v>0</v>
      </c>
      <c r="AA21" s="54">
        <v>0</v>
      </c>
      <c r="AB21" s="93">
        <v>0</v>
      </c>
      <c r="AC21" s="54">
        <v>0</v>
      </c>
      <c r="AD21" s="93">
        <v>0</v>
      </c>
      <c r="AE21" s="54">
        <v>0</v>
      </c>
      <c r="AF21" s="93">
        <v>0</v>
      </c>
      <c r="AG21" s="54">
        <v>0</v>
      </c>
      <c r="AH21" s="93">
        <v>0</v>
      </c>
      <c r="AI21" s="93">
        <v>0</v>
      </c>
      <c r="AJ21" s="93">
        <v>0</v>
      </c>
    </row>
    <row r="22" spans="1:36" ht="15" customHeight="1" x14ac:dyDescent="0.2">
      <c r="A22" s="42" t="s">
        <v>584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1</v>
      </c>
      <c r="Q22" s="54">
        <v>7</v>
      </c>
      <c r="R22" s="54">
        <v>0</v>
      </c>
      <c r="S22" s="54">
        <v>0</v>
      </c>
      <c r="T22" s="54">
        <v>1</v>
      </c>
      <c r="U22" s="54">
        <v>0</v>
      </c>
      <c r="V22" s="93">
        <v>0</v>
      </c>
      <c r="W22" s="93">
        <v>0</v>
      </c>
      <c r="X22" s="93">
        <v>0</v>
      </c>
      <c r="Y22" s="54">
        <v>0</v>
      </c>
      <c r="Z22" s="93">
        <v>0</v>
      </c>
      <c r="AA22" s="54">
        <v>0</v>
      </c>
      <c r="AB22" s="93">
        <v>0</v>
      </c>
      <c r="AC22" s="54">
        <v>0</v>
      </c>
      <c r="AD22" s="93">
        <v>0</v>
      </c>
      <c r="AE22" s="54">
        <v>0</v>
      </c>
      <c r="AF22" s="93">
        <v>0</v>
      </c>
      <c r="AG22" s="54">
        <v>0</v>
      </c>
      <c r="AH22" s="93">
        <v>0</v>
      </c>
      <c r="AI22" s="93">
        <v>0</v>
      </c>
      <c r="AJ22" s="93">
        <v>0</v>
      </c>
    </row>
    <row r="23" spans="1:36" ht="15" customHeight="1" x14ac:dyDescent="0.2">
      <c r="A23" s="14" t="s">
        <v>1465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93">
        <v>0</v>
      </c>
      <c r="W23" s="93">
        <v>0</v>
      </c>
      <c r="X23" s="93">
        <v>0</v>
      </c>
      <c r="Y23" s="54">
        <v>0</v>
      </c>
      <c r="Z23" s="93">
        <v>0</v>
      </c>
      <c r="AA23" s="54">
        <v>0</v>
      </c>
      <c r="AB23" s="93">
        <v>0</v>
      </c>
      <c r="AC23" s="54">
        <v>0</v>
      </c>
      <c r="AD23" s="93">
        <v>0</v>
      </c>
      <c r="AE23" s="54">
        <v>0</v>
      </c>
      <c r="AF23" s="93">
        <v>0</v>
      </c>
      <c r="AG23" s="54">
        <v>0</v>
      </c>
      <c r="AH23" s="93">
        <v>0</v>
      </c>
      <c r="AI23" s="93">
        <v>0</v>
      </c>
      <c r="AJ23" s="93">
        <v>0</v>
      </c>
    </row>
    <row r="24" spans="1:36" ht="15" customHeight="1" x14ac:dyDescent="0.2">
      <c r="A24" s="42" t="s">
        <v>585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1</v>
      </c>
      <c r="Q24" s="54">
        <v>5</v>
      </c>
      <c r="R24" s="54">
        <v>0</v>
      </c>
      <c r="S24" s="54">
        <v>0</v>
      </c>
      <c r="T24" s="54">
        <v>1</v>
      </c>
      <c r="U24" s="54">
        <v>0</v>
      </c>
      <c r="V24" s="93">
        <v>0</v>
      </c>
      <c r="W24" s="93">
        <v>0</v>
      </c>
      <c r="X24" s="93">
        <v>0</v>
      </c>
      <c r="Y24" s="54">
        <v>0</v>
      </c>
      <c r="Z24" s="93">
        <v>0</v>
      </c>
      <c r="AA24" s="54">
        <v>0</v>
      </c>
      <c r="AB24" s="93">
        <v>0</v>
      </c>
      <c r="AC24" s="54">
        <v>0</v>
      </c>
      <c r="AD24" s="93">
        <v>0</v>
      </c>
      <c r="AE24" s="54">
        <v>0</v>
      </c>
      <c r="AF24" s="93">
        <v>0</v>
      </c>
      <c r="AG24" s="54">
        <v>0</v>
      </c>
      <c r="AH24" s="93">
        <v>0</v>
      </c>
      <c r="AI24" s="93">
        <v>0</v>
      </c>
      <c r="AJ24" s="93">
        <v>0</v>
      </c>
    </row>
    <row r="25" spans="1:36" ht="15" customHeight="1" x14ac:dyDescent="0.2">
      <c r="A25" s="42" t="s">
        <v>586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3</v>
      </c>
      <c r="R25" s="54">
        <v>0</v>
      </c>
      <c r="S25" s="54">
        <v>0</v>
      </c>
      <c r="T25" s="54">
        <v>2</v>
      </c>
      <c r="U25" s="54">
        <v>0</v>
      </c>
      <c r="V25" s="93">
        <v>0</v>
      </c>
      <c r="W25" s="93">
        <v>0</v>
      </c>
      <c r="X25" s="93">
        <v>0</v>
      </c>
      <c r="Y25" s="54">
        <v>0</v>
      </c>
      <c r="Z25" s="93">
        <v>0</v>
      </c>
      <c r="AA25" s="54">
        <v>0</v>
      </c>
      <c r="AB25" s="93">
        <v>0</v>
      </c>
      <c r="AC25" s="54">
        <v>0</v>
      </c>
      <c r="AD25" s="93">
        <v>0</v>
      </c>
      <c r="AE25" s="54">
        <v>0</v>
      </c>
      <c r="AF25" s="93">
        <v>0</v>
      </c>
      <c r="AG25" s="54">
        <v>0</v>
      </c>
      <c r="AH25" s="93">
        <v>0</v>
      </c>
      <c r="AI25" s="93">
        <v>0</v>
      </c>
      <c r="AJ25" s="93">
        <v>0</v>
      </c>
    </row>
    <row r="26" spans="1:36" ht="15" customHeight="1" x14ac:dyDescent="0.2">
      <c r="A26" s="91" t="s">
        <v>1391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4</v>
      </c>
      <c r="R26" s="54">
        <v>0</v>
      </c>
      <c r="S26" s="54">
        <v>0</v>
      </c>
      <c r="T26" s="54">
        <v>0</v>
      </c>
      <c r="U26" s="54">
        <v>0</v>
      </c>
      <c r="V26" s="93">
        <v>0</v>
      </c>
      <c r="W26" s="93">
        <v>0</v>
      </c>
      <c r="X26" s="93">
        <v>0</v>
      </c>
      <c r="Y26" s="54">
        <v>0</v>
      </c>
      <c r="Z26" s="93">
        <v>0</v>
      </c>
      <c r="AA26" s="54">
        <v>0</v>
      </c>
      <c r="AB26" s="93">
        <v>0</v>
      </c>
      <c r="AC26" s="54">
        <v>0</v>
      </c>
      <c r="AD26" s="93">
        <v>0</v>
      </c>
      <c r="AE26" s="54">
        <v>0</v>
      </c>
      <c r="AF26" s="93">
        <v>0</v>
      </c>
      <c r="AG26" s="54">
        <v>0</v>
      </c>
      <c r="AH26" s="93">
        <v>0</v>
      </c>
      <c r="AI26" s="93">
        <v>0</v>
      </c>
      <c r="AJ26" s="93">
        <v>0</v>
      </c>
    </row>
    <row r="27" spans="1:36" ht="15" customHeight="1" x14ac:dyDescent="0.2">
      <c r="A27" s="4" t="s">
        <v>1392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7</v>
      </c>
      <c r="R27" s="54">
        <v>0</v>
      </c>
      <c r="S27" s="54">
        <v>0</v>
      </c>
      <c r="T27" s="54">
        <v>1</v>
      </c>
      <c r="U27" s="54">
        <v>0</v>
      </c>
      <c r="V27" s="93">
        <v>0</v>
      </c>
      <c r="W27" s="93">
        <v>0</v>
      </c>
      <c r="X27" s="93">
        <v>0</v>
      </c>
      <c r="Y27" s="54">
        <v>0</v>
      </c>
      <c r="Z27" s="93">
        <v>0</v>
      </c>
      <c r="AA27" s="54">
        <v>0</v>
      </c>
      <c r="AB27" s="93">
        <v>0</v>
      </c>
      <c r="AC27" s="54">
        <v>0</v>
      </c>
      <c r="AD27" s="93">
        <v>0</v>
      </c>
      <c r="AE27" s="54">
        <v>0</v>
      </c>
      <c r="AF27" s="93">
        <v>0</v>
      </c>
      <c r="AG27" s="54">
        <v>0</v>
      </c>
      <c r="AH27" s="93">
        <v>0</v>
      </c>
      <c r="AI27" s="93">
        <v>0</v>
      </c>
      <c r="AJ27" s="93">
        <v>0</v>
      </c>
    </row>
    <row r="28" spans="1:36" ht="15" customHeight="1" x14ac:dyDescent="0.2">
      <c r="A28" s="4" t="s">
        <v>1393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1</v>
      </c>
      <c r="Q28" s="54">
        <v>8</v>
      </c>
      <c r="R28" s="54">
        <v>0</v>
      </c>
      <c r="S28" s="54">
        <v>0</v>
      </c>
      <c r="T28" s="54">
        <v>1</v>
      </c>
      <c r="U28" s="54">
        <v>0</v>
      </c>
      <c r="V28" s="93">
        <v>0</v>
      </c>
      <c r="W28" s="93">
        <v>0</v>
      </c>
      <c r="X28" s="93">
        <v>0</v>
      </c>
      <c r="Y28" s="54">
        <v>0</v>
      </c>
      <c r="Z28" s="93">
        <v>0</v>
      </c>
      <c r="AA28" s="54">
        <v>0</v>
      </c>
      <c r="AB28" s="93">
        <v>0</v>
      </c>
      <c r="AC28" s="54">
        <v>0</v>
      </c>
      <c r="AD28" s="93">
        <v>0</v>
      </c>
      <c r="AE28" s="54">
        <v>0</v>
      </c>
      <c r="AF28" s="93">
        <v>0</v>
      </c>
      <c r="AG28" s="54">
        <v>0</v>
      </c>
      <c r="AH28" s="93">
        <v>0</v>
      </c>
      <c r="AI28" s="93">
        <v>0</v>
      </c>
      <c r="AJ28" s="93">
        <v>0</v>
      </c>
    </row>
    <row r="29" spans="1:36" ht="15" customHeight="1" x14ac:dyDescent="0.2">
      <c r="A29" s="4" t="s">
        <v>1394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1</v>
      </c>
      <c r="Q29" s="54">
        <v>12</v>
      </c>
      <c r="R29" s="54">
        <v>0</v>
      </c>
      <c r="S29" s="54">
        <v>0</v>
      </c>
      <c r="T29" s="54">
        <v>5</v>
      </c>
      <c r="U29" s="54">
        <v>0</v>
      </c>
      <c r="V29" s="93">
        <v>0</v>
      </c>
      <c r="W29" s="93">
        <v>0</v>
      </c>
      <c r="X29" s="93">
        <v>0</v>
      </c>
      <c r="Y29" s="54">
        <v>0</v>
      </c>
      <c r="Z29" s="93">
        <v>0</v>
      </c>
      <c r="AA29" s="54">
        <v>0</v>
      </c>
      <c r="AB29" s="93">
        <v>0</v>
      </c>
      <c r="AC29" s="54">
        <v>0</v>
      </c>
      <c r="AD29" s="93">
        <v>0</v>
      </c>
      <c r="AE29" s="54">
        <v>0</v>
      </c>
      <c r="AF29" s="93">
        <v>0</v>
      </c>
      <c r="AG29" s="54">
        <v>0</v>
      </c>
      <c r="AH29" s="93">
        <v>0</v>
      </c>
      <c r="AI29" s="93">
        <v>0</v>
      </c>
      <c r="AJ29" s="93">
        <v>0</v>
      </c>
    </row>
    <row r="30" spans="1:36" ht="15" customHeight="1" x14ac:dyDescent="0.2">
      <c r="A30" s="4" t="s">
        <v>1395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5</v>
      </c>
      <c r="R30" s="54">
        <v>0</v>
      </c>
      <c r="S30" s="54">
        <v>0</v>
      </c>
      <c r="T30" s="54">
        <v>2</v>
      </c>
      <c r="U30" s="54">
        <v>0</v>
      </c>
      <c r="V30" s="93">
        <v>0</v>
      </c>
      <c r="W30" s="93">
        <v>0</v>
      </c>
      <c r="X30" s="93">
        <v>0</v>
      </c>
      <c r="Y30" s="54">
        <v>0</v>
      </c>
      <c r="Z30" s="93">
        <v>0</v>
      </c>
      <c r="AA30" s="54">
        <v>0</v>
      </c>
      <c r="AB30" s="93">
        <v>0</v>
      </c>
      <c r="AC30" s="54">
        <v>0</v>
      </c>
      <c r="AD30" s="93">
        <v>0</v>
      </c>
      <c r="AE30" s="54">
        <v>0</v>
      </c>
      <c r="AF30" s="93">
        <v>0</v>
      </c>
      <c r="AG30" s="54">
        <v>0</v>
      </c>
      <c r="AH30" s="93">
        <v>0</v>
      </c>
      <c r="AI30" s="93">
        <v>0</v>
      </c>
      <c r="AJ30" s="93">
        <v>0</v>
      </c>
    </row>
    <row r="31" spans="1:36" ht="15" customHeight="1" x14ac:dyDescent="0.2">
      <c r="A31" s="4" t="s">
        <v>1396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4</v>
      </c>
      <c r="R31" s="54">
        <v>0</v>
      </c>
      <c r="S31" s="54">
        <v>1</v>
      </c>
      <c r="T31" s="54">
        <v>2</v>
      </c>
      <c r="U31" s="54">
        <v>0</v>
      </c>
      <c r="V31" s="93">
        <v>0</v>
      </c>
      <c r="W31" s="93">
        <v>0</v>
      </c>
      <c r="X31" s="93">
        <v>0</v>
      </c>
      <c r="Y31" s="54">
        <v>0</v>
      </c>
      <c r="Z31" s="93">
        <v>0</v>
      </c>
      <c r="AA31" s="54">
        <v>0</v>
      </c>
      <c r="AB31" s="93">
        <v>0</v>
      </c>
      <c r="AC31" s="54">
        <v>0</v>
      </c>
      <c r="AD31" s="93">
        <v>0</v>
      </c>
      <c r="AE31" s="54">
        <v>0</v>
      </c>
      <c r="AF31" s="93">
        <v>0</v>
      </c>
      <c r="AG31" s="54">
        <v>0</v>
      </c>
      <c r="AH31" s="93">
        <v>0</v>
      </c>
      <c r="AI31" s="93">
        <v>0</v>
      </c>
      <c r="AJ31" s="93">
        <v>0</v>
      </c>
    </row>
    <row r="32" spans="1:36" ht="15" customHeight="1" x14ac:dyDescent="0.2">
      <c r="A32" s="4" t="s">
        <v>1397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</v>
      </c>
      <c r="Q32" s="54">
        <v>10</v>
      </c>
      <c r="R32" s="54">
        <v>0</v>
      </c>
      <c r="S32" s="54">
        <v>0</v>
      </c>
      <c r="T32" s="54">
        <v>3</v>
      </c>
      <c r="U32" s="54">
        <v>0</v>
      </c>
      <c r="V32" s="93">
        <v>0</v>
      </c>
      <c r="W32" s="93">
        <v>0</v>
      </c>
      <c r="X32" s="93">
        <v>0</v>
      </c>
      <c r="Y32" s="54">
        <v>0</v>
      </c>
      <c r="Z32" s="93">
        <v>0</v>
      </c>
      <c r="AA32" s="54">
        <v>0</v>
      </c>
      <c r="AB32" s="93">
        <v>0</v>
      </c>
      <c r="AC32" s="54">
        <v>0</v>
      </c>
      <c r="AD32" s="93">
        <v>0</v>
      </c>
      <c r="AE32" s="54">
        <v>0</v>
      </c>
      <c r="AF32" s="93">
        <v>0</v>
      </c>
      <c r="AG32" s="54">
        <v>0</v>
      </c>
      <c r="AH32" s="93">
        <v>0</v>
      </c>
      <c r="AI32" s="93">
        <v>0</v>
      </c>
      <c r="AJ32" s="93">
        <v>0</v>
      </c>
    </row>
    <row r="33" spans="1:36" ht="15" customHeight="1" x14ac:dyDescent="0.2">
      <c r="A33" s="4" t="s">
        <v>1398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1</v>
      </c>
      <c r="Q33" s="54">
        <v>7</v>
      </c>
      <c r="R33" s="54">
        <v>0</v>
      </c>
      <c r="S33" s="54">
        <v>0</v>
      </c>
      <c r="T33" s="54">
        <v>2</v>
      </c>
      <c r="U33" s="54">
        <v>0</v>
      </c>
      <c r="V33" s="93">
        <v>0</v>
      </c>
      <c r="W33" s="93">
        <v>0</v>
      </c>
      <c r="X33" s="93">
        <v>0</v>
      </c>
      <c r="Y33" s="54">
        <v>0</v>
      </c>
      <c r="Z33" s="93">
        <v>0</v>
      </c>
      <c r="AA33" s="54">
        <v>0</v>
      </c>
      <c r="AB33" s="93">
        <v>0</v>
      </c>
      <c r="AC33" s="54">
        <v>0</v>
      </c>
      <c r="AD33" s="93">
        <v>0</v>
      </c>
      <c r="AE33" s="54">
        <v>0</v>
      </c>
      <c r="AF33" s="93">
        <v>0</v>
      </c>
      <c r="AG33" s="54">
        <v>0</v>
      </c>
      <c r="AH33" s="93">
        <v>0</v>
      </c>
      <c r="AI33" s="93">
        <v>0</v>
      </c>
      <c r="AJ33" s="93">
        <v>0</v>
      </c>
    </row>
    <row r="34" spans="1:36" ht="15" customHeight="1" x14ac:dyDescent="0.2">
      <c r="A34" s="89" t="s">
        <v>1399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93">
        <v>0</v>
      </c>
      <c r="W34" s="93">
        <v>0</v>
      </c>
      <c r="X34" s="93">
        <v>0</v>
      </c>
      <c r="Y34" s="54">
        <v>0</v>
      </c>
      <c r="Z34" s="93">
        <v>0</v>
      </c>
      <c r="AA34" s="54">
        <v>0</v>
      </c>
      <c r="AB34" s="93">
        <v>0</v>
      </c>
      <c r="AC34" s="54">
        <v>0</v>
      </c>
      <c r="AD34" s="93">
        <v>0</v>
      </c>
      <c r="AE34" s="54">
        <v>0</v>
      </c>
      <c r="AF34" s="93">
        <v>0</v>
      </c>
      <c r="AG34" s="54">
        <v>0</v>
      </c>
      <c r="AH34" s="93">
        <v>0</v>
      </c>
      <c r="AI34" s="93">
        <v>0</v>
      </c>
      <c r="AJ34" s="93">
        <v>0</v>
      </c>
    </row>
    <row r="35" spans="1:36" ht="15" customHeight="1" x14ac:dyDescent="0.2">
      <c r="A35" s="4" t="s">
        <v>587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11</v>
      </c>
      <c r="Q35" s="54">
        <v>72</v>
      </c>
      <c r="R35" s="54">
        <v>0</v>
      </c>
      <c r="S35" s="54">
        <v>1</v>
      </c>
      <c r="T35" s="54">
        <v>20</v>
      </c>
      <c r="U35" s="54">
        <v>0</v>
      </c>
      <c r="V35" s="93">
        <v>0</v>
      </c>
      <c r="W35" s="93">
        <v>0</v>
      </c>
      <c r="X35" s="93">
        <v>0</v>
      </c>
      <c r="Y35" s="54">
        <v>0</v>
      </c>
      <c r="Z35" s="93">
        <v>0</v>
      </c>
      <c r="AA35" s="54">
        <v>0</v>
      </c>
      <c r="AB35" s="93">
        <v>0</v>
      </c>
      <c r="AC35" s="54">
        <v>0</v>
      </c>
      <c r="AD35" s="93">
        <v>0</v>
      </c>
      <c r="AE35" s="54">
        <v>0</v>
      </c>
      <c r="AF35" s="93">
        <v>0</v>
      </c>
      <c r="AG35" s="54">
        <v>0</v>
      </c>
      <c r="AH35" s="93">
        <v>0</v>
      </c>
      <c r="AI35" s="93">
        <v>0</v>
      </c>
      <c r="AJ35" s="93">
        <v>0</v>
      </c>
    </row>
    <row r="36" spans="1:36" ht="15" customHeight="1" x14ac:dyDescent="0.2">
      <c r="A36" s="4" t="s">
        <v>414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950000000000003" customHeight="1" x14ac:dyDescent="0.2">
      <c r="A37" s="5" t="s">
        <v>598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0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 x14ac:dyDescent="0.2">
      <c r="A38" s="5" t="s">
        <v>597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>
        <v>0</v>
      </c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 x14ac:dyDescent="0.2">
      <c r="A39" s="5" t="s">
        <v>599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>
        <v>0</v>
      </c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 x14ac:dyDescent="0.2">
      <c r="A40" s="126" t="s">
        <v>532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0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 x14ac:dyDescent="0.2">
      <c r="A41" s="5" t="s">
        <v>533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>
        <v>0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 x14ac:dyDescent="0.2">
      <c r="A42" s="5" t="s">
        <v>534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1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 x14ac:dyDescent="0.2">
      <c r="A43" s="126" t="s">
        <v>535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0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 x14ac:dyDescent="0.2">
      <c r="A44" s="5" t="s">
        <v>406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0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 x14ac:dyDescent="0.2">
      <c r="A45" s="5" t="s">
        <v>536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0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 x14ac:dyDescent="0.2">
      <c r="A46" s="5" t="s">
        <v>537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 x14ac:dyDescent="0.2">
      <c r="A47" s="1" t="s">
        <v>864</v>
      </c>
      <c r="O47" s="124">
        <v>27</v>
      </c>
      <c r="P47" s="127">
        <v>0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 x14ac:dyDescent="0.2">
      <c r="A48" s="1" t="s">
        <v>407</v>
      </c>
      <c r="O48" s="124">
        <v>28</v>
      </c>
      <c r="P48" s="127">
        <v>2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 x14ac:dyDescent="0.2">
      <c r="A49" s="167" t="s">
        <v>869</v>
      </c>
      <c r="O49" s="124">
        <v>29</v>
      </c>
      <c r="P49" s="127">
        <v>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 x14ac:dyDescent="0.2">
      <c r="A50" s="1" t="s">
        <v>538</v>
      </c>
      <c r="O50" s="124">
        <v>30</v>
      </c>
      <c r="P50" s="127">
        <v>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 x14ac:dyDescent="0.2">
      <c r="A51" s="1" t="s">
        <v>539</v>
      </c>
      <c r="O51" s="124">
        <v>31</v>
      </c>
      <c r="P51" s="127">
        <v>0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 x14ac:dyDescent="0.2">
      <c r="A53" s="263" t="s">
        <v>418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</row>
  </sheetData>
  <sheetProtection password="E2BC" sheet="1" objects="1" scenarios="1" selectLockedCells="1"/>
  <customSheetViews>
    <customSheetView guid="{BD853E3B-5BC6-4B15-9C0C-E946A056B049}" showGridLines="0" fitToPage="1" hiddenRows="1" hiddenColumns="1" state="hidden" topLeftCell="O18">
      <selection activeCell="T31" sqref="T31"/>
      <pageMargins left="0.39370078740157483" right="0.39370078740157483" top="0.59055118110236227" bottom="0.39370078740157483" header="0" footer="0"/>
      <printOptions horizontalCentered="1"/>
      <pageSetup paperSize="9" scale="59" orientation="landscape" blackAndWhite="1" r:id="rId1"/>
      <headerFooter alignWithMargins="0"/>
    </customSheetView>
  </customSheetViews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9" orientation="landscape" blackAndWhite="1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V41"/>
  <sheetViews>
    <sheetView showGridLines="0" topLeftCell="A27" workbookViewId="0">
      <selection activeCell="P40" sqref="P40"/>
    </sheetView>
  </sheetViews>
  <sheetFormatPr defaultRowHeight="12.75" x14ac:dyDescent="0.2"/>
  <cols>
    <col min="1" max="1" width="9.140625" style="7"/>
    <col min="2" max="2" width="14.28515625" style="7" bestFit="1" customWidth="1"/>
    <col min="3" max="3" width="3.28515625" style="7" customWidth="1"/>
    <col min="4" max="4" width="12.42578125" style="7" bestFit="1" customWidth="1"/>
    <col min="5" max="14" width="11" style="7" hidden="1" customWidth="1"/>
    <col min="15" max="15" width="6.42578125" style="7" bestFit="1" customWidth="1"/>
    <col min="16" max="22" width="11.7109375" style="7" customWidth="1"/>
    <col min="23" max="16384" width="9.140625" style="7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t="20.100000000000001" customHeight="1" x14ac:dyDescent="0.2">
      <c r="A15" s="256" t="s">
        <v>601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 x14ac:dyDescent="0.2">
      <c r="A16" s="268" t="s">
        <v>691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</row>
    <row r="17" spans="1:22" x14ac:dyDescent="0.2">
      <c r="A17" s="257" t="s">
        <v>602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 x14ac:dyDescent="0.2">
      <c r="A18" s="245" t="s">
        <v>294</v>
      </c>
      <c r="B18" s="245"/>
      <c r="C18" s="245"/>
      <c r="D18" s="245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1496</v>
      </c>
      <c r="P18" s="245" t="s">
        <v>303</v>
      </c>
      <c r="Q18" s="245"/>
      <c r="R18" s="245" t="s">
        <v>656</v>
      </c>
      <c r="S18" s="245"/>
      <c r="T18" s="245"/>
      <c r="U18" s="245"/>
      <c r="V18" s="245"/>
    </row>
    <row r="19" spans="1:22" ht="54.95" customHeight="1" x14ac:dyDescent="0.2">
      <c r="A19" s="245"/>
      <c r="B19" s="245"/>
      <c r="C19" s="245"/>
      <c r="D19" s="245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304</v>
      </c>
      <c r="Q19" s="6" t="s">
        <v>1389</v>
      </c>
      <c r="R19" s="6" t="s">
        <v>603</v>
      </c>
      <c r="S19" s="6" t="s">
        <v>604</v>
      </c>
      <c r="T19" s="6" t="s">
        <v>605</v>
      </c>
      <c r="U19" s="6" t="s">
        <v>606</v>
      </c>
      <c r="V19" s="6" t="s">
        <v>690</v>
      </c>
    </row>
    <row r="20" spans="1:22" x14ac:dyDescent="0.2">
      <c r="A20" s="272">
        <v>1</v>
      </c>
      <c r="B20" s="252"/>
      <c r="C20" s="272"/>
      <c r="D20" s="25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 x14ac:dyDescent="0.25">
      <c r="A21" s="22"/>
      <c r="B21" s="132" t="s">
        <v>607</v>
      </c>
      <c r="C21" s="22"/>
      <c r="D21" s="129" t="s">
        <v>18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 x14ac:dyDescent="0.25">
      <c r="A22" s="128"/>
      <c r="B22" s="132" t="s">
        <v>609</v>
      </c>
      <c r="C22" s="128"/>
      <c r="D22" s="129" t="s">
        <v>412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1</v>
      </c>
      <c r="Q22" s="36">
        <v>0</v>
      </c>
      <c r="R22" s="36">
        <v>0</v>
      </c>
      <c r="S22" s="36">
        <v>1</v>
      </c>
      <c r="T22" s="36">
        <v>0</v>
      </c>
      <c r="U22" s="36">
        <v>0</v>
      </c>
      <c r="V22" s="36">
        <v>0</v>
      </c>
    </row>
    <row r="23" spans="1:22" ht="15.75" x14ac:dyDescent="0.25">
      <c r="A23" s="128" t="s">
        <v>1400</v>
      </c>
      <c r="B23" s="132" t="s">
        <v>611</v>
      </c>
      <c r="C23" s="128"/>
      <c r="D23" s="129" t="s">
        <v>408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6</v>
      </c>
      <c r="Q23" s="36">
        <v>1</v>
      </c>
      <c r="R23" s="36">
        <v>0</v>
      </c>
      <c r="S23" s="36">
        <v>6</v>
      </c>
      <c r="T23" s="36">
        <v>0</v>
      </c>
      <c r="U23" s="36">
        <v>0</v>
      </c>
      <c r="V23" s="36">
        <v>0</v>
      </c>
    </row>
    <row r="24" spans="1:22" ht="15.75" x14ac:dyDescent="0.25">
      <c r="A24" s="128"/>
      <c r="B24" s="132" t="s">
        <v>613</v>
      </c>
      <c r="C24" s="128" t="s">
        <v>614</v>
      </c>
      <c r="D24" s="129" t="s">
        <v>608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5</v>
      </c>
      <c r="Q24" s="36">
        <v>1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</row>
    <row r="25" spans="1:22" ht="15.75" x14ac:dyDescent="0.25">
      <c r="A25" s="128" t="s">
        <v>616</v>
      </c>
      <c r="B25" s="132" t="s">
        <v>617</v>
      </c>
      <c r="C25" s="128" t="s">
        <v>618</v>
      </c>
      <c r="D25" s="129" t="s">
        <v>610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3</v>
      </c>
      <c r="Q25" s="36">
        <v>2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5.75" x14ac:dyDescent="0.25">
      <c r="A26" s="128"/>
      <c r="B26" s="132" t="s">
        <v>620</v>
      </c>
      <c r="C26" s="128" t="s">
        <v>621</v>
      </c>
      <c r="D26" s="129" t="s">
        <v>612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6</v>
      </c>
      <c r="Q26" s="36">
        <v>1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ht="15.75" x14ac:dyDescent="0.25">
      <c r="A27" s="128" t="s">
        <v>623</v>
      </c>
      <c r="B27" s="132" t="s">
        <v>624</v>
      </c>
      <c r="C27" s="128"/>
      <c r="D27" s="129" t="s">
        <v>615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6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 x14ac:dyDescent="0.25">
      <c r="A28" s="128"/>
      <c r="B28" s="132" t="s">
        <v>626</v>
      </c>
      <c r="C28" s="128"/>
      <c r="D28" s="129" t="s">
        <v>619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6</v>
      </c>
      <c r="Q28" s="36">
        <v>2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 x14ac:dyDescent="0.25">
      <c r="A29" s="128" t="s">
        <v>628</v>
      </c>
      <c r="B29" s="132" t="s">
        <v>629</v>
      </c>
      <c r="C29" s="128" t="s">
        <v>630</v>
      </c>
      <c r="D29" s="129" t="s">
        <v>622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13</v>
      </c>
      <c r="Q29" s="36">
        <v>4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</row>
    <row r="30" spans="1:22" ht="15.75" x14ac:dyDescent="0.25">
      <c r="A30" s="128"/>
      <c r="B30" s="132" t="s">
        <v>632</v>
      </c>
      <c r="C30" s="128" t="s">
        <v>618</v>
      </c>
      <c r="D30" s="129" t="s">
        <v>625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6</v>
      </c>
      <c r="Q30" s="36">
        <v>2</v>
      </c>
      <c r="R30" s="36">
        <v>0</v>
      </c>
      <c r="S30" s="36">
        <v>0</v>
      </c>
      <c r="T30" s="36">
        <v>1</v>
      </c>
      <c r="U30" s="36">
        <v>0</v>
      </c>
      <c r="V30" s="36">
        <v>1</v>
      </c>
    </row>
    <row r="31" spans="1:22" ht="15.75" x14ac:dyDescent="0.25">
      <c r="A31" s="128">
        <v>1</v>
      </c>
      <c r="B31" s="132" t="s">
        <v>634</v>
      </c>
      <c r="C31" s="128" t="s">
        <v>635</v>
      </c>
      <c r="D31" s="129" t="s">
        <v>627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2</v>
      </c>
      <c r="Q31" s="36">
        <v>1</v>
      </c>
      <c r="R31" s="36">
        <v>0</v>
      </c>
      <c r="S31" s="36">
        <v>0</v>
      </c>
      <c r="T31" s="36">
        <v>2</v>
      </c>
      <c r="U31" s="36">
        <v>2</v>
      </c>
      <c r="V31" s="36">
        <v>2</v>
      </c>
    </row>
    <row r="32" spans="1:22" ht="15.75" x14ac:dyDescent="0.25">
      <c r="A32" s="128"/>
      <c r="B32" s="132" t="s">
        <v>637</v>
      </c>
      <c r="C32" s="128" t="s">
        <v>621</v>
      </c>
      <c r="D32" s="129" t="s">
        <v>631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9</v>
      </c>
      <c r="Q32" s="36">
        <v>4</v>
      </c>
      <c r="R32" s="36">
        <v>0</v>
      </c>
      <c r="S32" s="36">
        <v>0</v>
      </c>
      <c r="T32" s="36">
        <v>1</v>
      </c>
      <c r="U32" s="36">
        <v>8</v>
      </c>
      <c r="V32" s="36">
        <v>1</v>
      </c>
    </row>
    <row r="33" spans="1:22" ht="15.75" x14ac:dyDescent="0.25">
      <c r="A33" s="128" t="s">
        <v>639</v>
      </c>
      <c r="B33" s="132" t="s">
        <v>640</v>
      </c>
      <c r="C33" s="128" t="s">
        <v>641</v>
      </c>
      <c r="D33" s="129" t="s">
        <v>633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7</v>
      </c>
      <c r="Q33" s="36">
        <v>2</v>
      </c>
      <c r="R33" s="36">
        <v>0</v>
      </c>
      <c r="S33" s="36">
        <v>0</v>
      </c>
      <c r="T33" s="36">
        <v>0</v>
      </c>
      <c r="U33" s="36">
        <v>7</v>
      </c>
      <c r="V33" s="36">
        <v>7</v>
      </c>
    </row>
    <row r="34" spans="1:22" ht="15.75" x14ac:dyDescent="0.25">
      <c r="A34" s="128"/>
      <c r="B34" s="132" t="s">
        <v>643</v>
      </c>
      <c r="C34" s="128" t="s">
        <v>644</v>
      </c>
      <c r="D34" s="129" t="s">
        <v>636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</row>
    <row r="35" spans="1:22" ht="15.75" x14ac:dyDescent="0.25">
      <c r="A35" s="128">
        <f>Year+1</f>
        <v>2015</v>
      </c>
      <c r="B35" s="132" t="s">
        <v>646</v>
      </c>
      <c r="C35" s="128" t="s">
        <v>647</v>
      </c>
      <c r="D35" s="129" t="s">
        <v>638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 x14ac:dyDescent="0.25">
      <c r="A36" s="128"/>
      <c r="B36" s="132" t="s">
        <v>649</v>
      </c>
      <c r="C36" s="128" t="s">
        <v>650</v>
      </c>
      <c r="D36" s="129" t="s">
        <v>642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 x14ac:dyDescent="0.25">
      <c r="A37" s="128" t="s">
        <v>651</v>
      </c>
      <c r="B37" s="132" t="s">
        <v>652</v>
      </c>
      <c r="C37" s="128"/>
      <c r="D37" s="129" t="s">
        <v>645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 x14ac:dyDescent="0.25">
      <c r="A38" s="128"/>
      <c r="B38" s="132" t="s">
        <v>653</v>
      </c>
      <c r="C38" s="128"/>
      <c r="D38" s="129" t="s">
        <v>648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15.75" x14ac:dyDescent="0.25">
      <c r="A39" s="11"/>
      <c r="B39" s="132" t="s">
        <v>654</v>
      </c>
      <c r="C39" s="11"/>
      <c r="D39" s="129" t="s">
        <v>19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 x14ac:dyDescent="0.25">
      <c r="A40" s="260" t="s">
        <v>655</v>
      </c>
      <c r="B40" s="271"/>
      <c r="C40" s="271"/>
      <c r="D40" s="261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72</v>
      </c>
      <c r="Q40" s="36">
        <v>20</v>
      </c>
      <c r="R40" s="36">
        <v>0</v>
      </c>
      <c r="S40" s="36">
        <v>7</v>
      </c>
      <c r="T40" s="36">
        <v>4</v>
      </c>
      <c r="U40" s="36">
        <v>17</v>
      </c>
      <c r="V40" s="36">
        <v>11</v>
      </c>
    </row>
    <row r="41" spans="1:22" ht="52.5" customHeight="1" x14ac:dyDescent="0.25">
      <c r="A41" s="270" t="s">
        <v>340</v>
      </c>
      <c r="B41" s="270"/>
      <c r="C41" s="270"/>
      <c r="D41" s="270"/>
      <c r="O41" s="140">
        <v>21</v>
      </c>
      <c r="P41" s="139">
        <v>0</v>
      </c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customSheetViews>
    <customSheetView guid="{BD853E3B-5BC6-4B15-9C0C-E946A056B049}" showGridLines="0" fitToPage="1" hiddenRows="1" hiddenColumns="1" state="hidden" topLeftCell="A27">
      <selection activeCell="P40" sqref="P40"/>
      <pageMargins left="0.39370078740157483" right="0.39370078740157483" top="0.59055118110236227" bottom="0.39370078740157483" header="0" footer="0"/>
      <printOptions horizontalCentered="1"/>
      <pageSetup paperSize="9" orientation="landscape" blackAndWhite="1" r:id="rId1"/>
      <headerFooter alignWithMargins="0"/>
    </customSheetView>
  </customSheetViews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phoneticPr fontId="1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Q32"/>
  <sheetViews>
    <sheetView showGridLines="0" topLeftCell="A17" workbookViewId="0">
      <selection activeCell="P21" sqref="P21:Q21"/>
    </sheetView>
  </sheetViews>
  <sheetFormatPr defaultRowHeight="12.75" x14ac:dyDescent="0.2"/>
  <cols>
    <col min="1" max="1" width="80.7109375" style="7" customWidth="1"/>
    <col min="2" max="14" width="5.42578125" style="7" hidden="1" customWidth="1"/>
    <col min="15" max="15" width="6.42578125" style="7" bestFit="1" customWidth="1"/>
    <col min="16" max="17" width="11.7109375" style="7" customWidth="1"/>
    <col min="18" max="16384" width="9.140625" style="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256" t="s">
        <v>1454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x14ac:dyDescent="0.2">
      <c r="A18" s="262" t="s">
        <v>1461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</row>
    <row r="19" spans="1:17" ht="25.5" x14ac:dyDescent="0.2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245" t="s">
        <v>495</v>
      </c>
      <c r="Q19" s="245"/>
    </row>
    <row r="20" spans="1:17" x14ac:dyDescent="0.2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5">
        <v>3</v>
      </c>
      <c r="Q20" s="245"/>
    </row>
    <row r="21" spans="1:17" ht="15.75" x14ac:dyDescent="0.25">
      <c r="A21" s="4" t="s">
        <v>710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18</v>
      </c>
      <c r="Q21" s="274"/>
    </row>
    <row r="22" spans="1:17" ht="25.5" x14ac:dyDescent="0.25">
      <c r="A22" s="4" t="s">
        <v>700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0</v>
      </c>
      <c r="Q22" s="274"/>
    </row>
    <row r="23" spans="1:17" ht="15.75" x14ac:dyDescent="0.25">
      <c r="A23" s="14" t="s">
        <v>701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 x14ac:dyDescent="0.25">
      <c r="A24" s="135" t="s">
        <v>702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 x14ac:dyDescent="0.25">
      <c r="A25" s="14" t="s">
        <v>703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 x14ac:dyDescent="0.25">
      <c r="A26" s="14" t="s">
        <v>704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 x14ac:dyDescent="0.25">
      <c r="A27" s="14" t="s">
        <v>705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 x14ac:dyDescent="0.25">
      <c r="A28" s="14" t="s">
        <v>706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 x14ac:dyDescent="0.25">
      <c r="A29" s="14" t="s">
        <v>707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0</v>
      </c>
      <c r="Q29" s="274"/>
    </row>
    <row r="30" spans="1:17" ht="15.75" x14ac:dyDescent="0.25">
      <c r="A30" s="14" t="s">
        <v>708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 x14ac:dyDescent="0.25">
      <c r="A31" s="91" t="s">
        <v>709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0</v>
      </c>
      <c r="Q31" s="274"/>
    </row>
    <row r="32" spans="1:17" ht="15.75" x14ac:dyDescent="0.25">
      <c r="A32" s="17" t="s">
        <v>1404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0</v>
      </c>
      <c r="Q32" s="274"/>
    </row>
  </sheetData>
  <sheetProtection password="E2BC" sheet="1" objects="1" scenarios="1" selectLockedCells="1"/>
  <customSheetViews>
    <customSheetView guid="{BD853E3B-5BC6-4B15-9C0C-E946A056B049}" showGridLines="0" fitToPage="1" hiddenRows="1" hiddenColumns="1" state="hidden" topLeftCell="A17">
      <selection activeCell="P21" sqref="P21:Q21"/>
      <pageMargins left="0.39370078740157483" right="0.39370078740157483" top="0.78740157480314965" bottom="0.39370078740157483" header="0" footer="0"/>
      <printOptions horizontalCentered="1"/>
      <pageSetup paperSize="9" scale="88" orientation="portrait" blackAndWhite="1" r:id="rId1"/>
      <headerFooter alignWithMargins="0"/>
    </customSheetView>
  </customSheetViews>
  <mergeCells count="16">
    <mergeCell ref="P27:Q27"/>
    <mergeCell ref="P31:Q31"/>
    <mergeCell ref="P32:Q32"/>
    <mergeCell ref="P30:Q30"/>
    <mergeCell ref="P29:Q29"/>
    <mergeCell ref="P28:Q28"/>
    <mergeCell ref="A18:Q18"/>
    <mergeCell ref="A17:Q17"/>
    <mergeCell ref="P20:Q20"/>
    <mergeCell ref="P19:Q19"/>
    <mergeCell ref="P26:Q26"/>
    <mergeCell ref="P22:Q22"/>
    <mergeCell ref="P23:Q23"/>
    <mergeCell ref="P24:Q24"/>
    <mergeCell ref="P25:Q25"/>
    <mergeCell ref="P21:Q21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8" orientation="portrait" blackAndWhite="1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T21"/>
  <sheetViews>
    <sheetView showGridLines="0" topLeftCell="A15" workbookViewId="0">
      <selection activeCell="P21" sqref="P21"/>
    </sheetView>
  </sheetViews>
  <sheetFormatPr defaultRowHeight="12.75" x14ac:dyDescent="0.2"/>
  <cols>
    <col min="1" max="1" width="39.28515625" customWidth="1"/>
    <col min="2" max="14" width="5.42578125" hidden="1" customWidth="1"/>
    <col min="15" max="15" width="6.42578125" bestFit="1" customWidth="1"/>
    <col min="16" max="19" width="12.7109375" customWidth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s="20" customFormat="1" ht="20.100000000000001" customHeight="1" x14ac:dyDescent="0.2">
      <c r="A15" s="256" t="s">
        <v>1455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x14ac:dyDescent="0.2">
      <c r="A16" s="262" t="s">
        <v>1495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</row>
    <row r="17" spans="1:20" ht="25.5" customHeight="1" x14ac:dyDescent="0.2">
      <c r="A17" s="245" t="s">
        <v>294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1496</v>
      </c>
      <c r="P17" s="245" t="s">
        <v>341</v>
      </c>
      <c r="Q17" s="245"/>
      <c r="R17" s="245"/>
      <c r="S17" s="245"/>
      <c r="T17" s="1"/>
    </row>
    <row r="18" spans="1:20" ht="15" customHeight="1" x14ac:dyDescent="0.2">
      <c r="A18" s="245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45" t="s">
        <v>1401</v>
      </c>
      <c r="Q18" s="245"/>
      <c r="R18" s="245" t="s">
        <v>1402</v>
      </c>
      <c r="S18" s="245"/>
      <c r="T18" s="1"/>
    </row>
    <row r="19" spans="1:20" ht="25.5" x14ac:dyDescent="0.2">
      <c r="A19" s="245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305</v>
      </c>
      <c r="Q19" s="6" t="s">
        <v>306</v>
      </c>
      <c r="R19" s="6" t="s">
        <v>305</v>
      </c>
      <c r="S19" s="6" t="s">
        <v>306</v>
      </c>
      <c r="T19" s="1"/>
    </row>
    <row r="20" spans="1:20" x14ac:dyDescent="0.2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 x14ac:dyDescent="0.25">
      <c r="A21" s="14" t="s">
        <v>1403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</sheetData>
  <sheetProtection password="E2BC" sheet="1" objects="1" scenarios="1" selectLockedCells="1"/>
  <customSheetViews>
    <customSheetView guid="{BD853E3B-5BC6-4B15-9C0C-E946A056B049}" showGridLines="0" fitToPage="1" hiddenRows="1" hiddenColumns="1" state="hidden" topLeftCell="A15">
      <selection activeCell="P21" sqref="P21"/>
      <pageMargins left="0.39370078740157483" right="0.39370078740157483" top="0.78740157480314965" bottom="0.39370078740157483" header="0" footer="0"/>
      <printOptions horizontalCentered="1"/>
      <pageSetup paperSize="9" orientation="landscape" blackAndWhite="1" r:id="rId1"/>
      <headerFooter alignWithMargins="0"/>
    </customSheetView>
  </customSheetViews>
  <mergeCells count="7">
    <mergeCell ref="A15:S15"/>
    <mergeCell ref="A16:S16"/>
    <mergeCell ref="O17:O19"/>
    <mergeCell ref="P17:S17"/>
    <mergeCell ref="A17:A19"/>
    <mergeCell ref="P18:Q18"/>
    <mergeCell ref="R18:S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P28"/>
  <sheetViews>
    <sheetView showGridLines="0" topLeftCell="A17" workbookViewId="0">
      <selection activeCell="P24" sqref="P24"/>
    </sheetView>
  </sheetViews>
  <sheetFormatPr defaultRowHeight="12.75" x14ac:dyDescent="0.2"/>
  <cols>
    <col min="1" max="1" width="57.28515625" style="7" customWidth="1"/>
    <col min="2" max="14" width="5.42578125" style="7" hidden="1" customWidth="1"/>
    <col min="15" max="15" width="6.42578125" style="7" bestFit="1" customWidth="1"/>
    <col min="16" max="16" width="15.7109375" style="7" customWidth="1"/>
    <col min="17" max="16384" width="9.140625" style="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9" customFormat="1" ht="20.100000000000001" customHeight="1" x14ac:dyDescent="0.2">
      <c r="A17" s="244" t="s">
        <v>696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x14ac:dyDescent="0.2">
      <c r="A18" s="247" t="s">
        <v>1497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 x14ac:dyDescent="0.2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/>
    </row>
    <row r="20" spans="1:16" x14ac:dyDescent="0.2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14" t="s">
        <v>238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1</v>
      </c>
    </row>
    <row r="22" spans="1:16" ht="15.75" x14ac:dyDescent="0.25">
      <c r="A22" s="42" t="s">
        <v>692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1</v>
      </c>
    </row>
    <row r="23" spans="1:16" ht="15.75" x14ac:dyDescent="0.25">
      <c r="A23" s="14" t="s">
        <v>870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19</v>
      </c>
    </row>
    <row r="24" spans="1:16" ht="15.75" x14ac:dyDescent="0.25">
      <c r="A24" s="14" t="s">
        <v>693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19</v>
      </c>
    </row>
    <row r="25" spans="1:16" ht="15.75" x14ac:dyDescent="0.25">
      <c r="A25" s="14" t="s">
        <v>694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 x14ac:dyDescent="0.25">
      <c r="A26" s="42" t="s">
        <v>695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 x14ac:dyDescent="0.2">
      <c r="A28" s="275" t="s">
        <v>699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customSheetViews>
    <customSheetView guid="{BD853E3B-5BC6-4B15-9C0C-E946A056B049}" showGridLines="0" hiddenRows="1" hiddenColumns="1" state="hidden" topLeftCell="A17">
      <selection activeCell="P24" sqref="P24"/>
      <pageMargins left="0.39370078740157483" right="0.39370078740157483" top="0.78740157480314965" bottom="0.39370078740157483" header="0" footer="0"/>
      <printOptions horizontalCentered="1"/>
      <pageSetup paperSize="9" orientation="portrait" blackAndWhite="1" r:id="rId1"/>
      <headerFooter alignWithMargins="0"/>
    </customSheetView>
  </customSheetViews>
  <mergeCells count="3">
    <mergeCell ref="A17:P17"/>
    <mergeCell ref="A18:P18"/>
    <mergeCell ref="A28:P28"/>
  </mergeCells>
  <phoneticPr fontId="1" type="noConversion"/>
  <dataValidations xWindow="592" yWindow="314"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5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portrait" blackAndWhite="1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60</vt:i4>
      </vt:variant>
    </vt:vector>
  </HeadingPairs>
  <TitlesOfParts>
    <vt:vector size="86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Раздел 11</vt:lpstr>
      <vt:lpstr>Раздел 12</vt:lpstr>
      <vt:lpstr>МТБ школы</vt:lpstr>
      <vt:lpstr>Раздел 14</vt:lpstr>
      <vt:lpstr>Раздел 15</vt:lpstr>
      <vt:lpstr>Раздел 16</vt:lpstr>
      <vt:lpstr>Раздел 17</vt:lpstr>
      <vt:lpstr>Раздел 18</vt:lpstr>
      <vt:lpstr>Раздел 19</vt:lpstr>
      <vt:lpstr>Раздел 20</vt:lpstr>
      <vt:lpstr>Раздел 21</vt:lpstr>
      <vt:lpstr>Раздел 22</vt:lpstr>
      <vt:lpstr>Флак</vt:lpstr>
      <vt:lpstr>Spravochnik</vt:lpstr>
      <vt:lpstr>Лист1</vt:lpstr>
      <vt:lpstr>Data_Adr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Lang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Содействие</dc:creator>
  <cp:lastModifiedBy>User</cp:lastModifiedBy>
  <cp:lastPrinted>2013-08-19T11:40:05Z</cp:lastPrinted>
  <dcterms:created xsi:type="dcterms:W3CDTF">2003-03-26T09:58:27Z</dcterms:created>
  <dcterms:modified xsi:type="dcterms:W3CDTF">2014-10-07T06:24:11Z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">
    <vt:lpwstr>11.01.001.45.24.321</vt:lpwstr>
  </property>
</Properties>
</file>